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9615" windowHeight="11640" tabRatio="766"/>
  </bookViews>
  <sheets>
    <sheet name="INFORMATION" sheetId="14" r:id="rId1"/>
    <sheet name="Summary" sheetId="1" r:id="rId2"/>
    <sheet name="Allocation" sheetId="3" r:id="rId3"/>
    <sheet name="Operation log" sheetId="11" r:id="rId4"/>
    <sheet name="Capability studies" sheetId="13" r:id="rId5"/>
    <sheet name="CAP" sheetId="12" r:id="rId6"/>
  </sheets>
  <definedNames>
    <definedName name="_xlnm.Print_Area" localSheetId="5">CAP!$A$1:$I$26</definedName>
    <definedName name="_xlnm.Print_Area" localSheetId="4">'Capability studies'!$A$1:$P$31</definedName>
    <definedName name="_xlnm.Print_Area" localSheetId="0">INFORMATION!$A$1:$O$58</definedName>
    <definedName name="_xlnm.Print_Area" localSheetId="3">'Operation log'!$A$1:$J$35</definedName>
  </definedNames>
  <calcPr calcId="125725"/>
</workbook>
</file>

<file path=xl/calcChain.xml><?xml version="1.0" encoding="utf-8"?>
<calcChain xmlns="http://schemas.openxmlformats.org/spreadsheetml/2006/main">
  <c r="H33" i="1"/>
  <c r="K33"/>
  <c r="F30"/>
  <c r="F33" s="1"/>
  <c r="L36" i="14"/>
  <c r="L35"/>
  <c r="L33"/>
  <c r="F48"/>
  <c r="F35"/>
  <c r="F32"/>
  <c r="F34"/>
  <c r="F33"/>
  <c r="B52"/>
  <c r="A52"/>
  <c r="N57"/>
  <c r="E57"/>
  <c r="O56"/>
  <c r="I56"/>
  <c r="K56"/>
  <c r="F36"/>
  <c r="O55"/>
  <c r="I55"/>
  <c r="K55"/>
  <c r="O54"/>
  <c r="H30" i="1"/>
  <c r="J30"/>
  <c r="G30"/>
  <c r="F46" i="14"/>
  <c r="F47"/>
  <c r="O46" i="3"/>
  <c r="O47"/>
  <c r="O45"/>
  <c r="O38"/>
  <c r="O39"/>
  <c r="O37"/>
  <c r="O30"/>
  <c r="O31"/>
  <c r="O29"/>
  <c r="O22"/>
  <c r="O23"/>
  <c r="O21"/>
  <c r="O14"/>
  <c r="O15"/>
  <c r="O13"/>
  <c r="O6"/>
  <c r="O7"/>
  <c r="O5"/>
  <c r="L30" i="1"/>
  <c r="K30"/>
  <c r="F19"/>
  <c r="F31" s="1"/>
  <c r="G19"/>
  <c r="G32" s="1"/>
  <c r="H19"/>
  <c r="H32" s="1"/>
  <c r="J19"/>
  <c r="J32" s="1"/>
  <c r="K19"/>
  <c r="K32" s="1"/>
  <c r="L19"/>
  <c r="L32" s="1"/>
  <c r="C3" i="3"/>
  <c r="B43"/>
  <c r="B35"/>
  <c r="B27"/>
  <c r="B19"/>
  <c r="B11"/>
  <c r="B3"/>
  <c r="D13" i="11"/>
  <c r="G18" i="1"/>
  <c r="N48" i="3"/>
  <c r="N40"/>
  <c r="N32"/>
  <c r="N24"/>
  <c r="F8"/>
  <c r="J47"/>
  <c r="K47"/>
  <c r="J46"/>
  <c r="K46" s="1"/>
  <c r="J39"/>
  <c r="K39"/>
  <c r="K20" i="1"/>
  <c r="J38" i="3"/>
  <c r="K38"/>
  <c r="J31"/>
  <c r="K31"/>
  <c r="J20" i="1"/>
  <c r="J30" i="3"/>
  <c r="K30" s="1"/>
  <c r="K23"/>
  <c r="H20" i="1"/>
  <c r="J23" i="3"/>
  <c r="J22"/>
  <c r="K22" s="1"/>
  <c r="J15"/>
  <c r="K15"/>
  <c r="G20" i="1" s="1"/>
  <c r="J14" i="3"/>
  <c r="J6"/>
  <c r="K6"/>
  <c r="J7"/>
  <c r="K7"/>
  <c r="F20" i="1"/>
  <c r="D12" i="11"/>
  <c r="D14"/>
  <c r="D15"/>
  <c r="D16"/>
  <c r="D17"/>
  <c r="D18"/>
  <c r="D19"/>
  <c r="D20"/>
  <c r="D21"/>
  <c r="D22"/>
  <c r="D23"/>
  <c r="D24"/>
  <c r="D25"/>
  <c r="D26"/>
  <c r="D27"/>
  <c r="D28"/>
  <c r="D29"/>
  <c r="D30"/>
  <c r="D31"/>
  <c r="D32"/>
  <c r="D11"/>
  <c r="D10"/>
  <c r="E11"/>
  <c r="E12"/>
  <c r="E13"/>
  <c r="E14"/>
  <c r="E15"/>
  <c r="E16"/>
  <c r="E17"/>
  <c r="E18"/>
  <c r="E19"/>
  <c r="E20"/>
  <c r="E21"/>
  <c r="E22"/>
  <c r="E23"/>
  <c r="E24"/>
  <c r="E25"/>
  <c r="E26"/>
  <c r="E27"/>
  <c r="E28"/>
  <c r="E29"/>
  <c r="E30"/>
  <c r="E31"/>
  <c r="E32"/>
  <c r="E10"/>
  <c r="E9"/>
  <c r="E33"/>
  <c r="D9"/>
  <c r="D33"/>
  <c r="N8" i="3"/>
  <c r="F33" i="11"/>
  <c r="C43" i="3"/>
  <c r="C35"/>
  <c r="C27"/>
  <c r="C19"/>
  <c r="C11"/>
  <c r="L18" i="1"/>
  <c r="K18"/>
  <c r="J18"/>
  <c r="H18"/>
  <c r="L17"/>
  <c r="K17"/>
  <c r="J17"/>
  <c r="H17"/>
  <c r="G17"/>
  <c r="L16"/>
  <c r="K16"/>
  <c r="J16"/>
  <c r="H16"/>
  <c r="G16"/>
  <c r="F16"/>
  <c r="F18"/>
  <c r="F17"/>
  <c r="F48" i="3"/>
  <c r="F40"/>
  <c r="F32"/>
  <c r="F24"/>
  <c r="F16"/>
  <c r="G33" i="11"/>
  <c r="G6"/>
  <c r="N16" i="3"/>
  <c r="K14"/>
  <c r="G22" i="1" s="1"/>
  <c r="G33" s="1"/>
  <c r="K22"/>
  <c r="L20"/>
  <c r="K40" i="3"/>
  <c r="O16"/>
  <c r="G21" i="1" s="1"/>
  <c r="F38" i="14"/>
  <c r="K57"/>
  <c r="G31" i="1"/>
  <c r="K16" i="3"/>
  <c r="F22" i="1"/>
  <c r="K8" i="3"/>
  <c r="O32" l="1"/>
  <c r="J21" i="1" s="1"/>
  <c r="O40" i="3"/>
  <c r="K21" i="1" s="1"/>
  <c r="K24" s="1"/>
  <c r="O48" i="3"/>
  <c r="L21" i="1" s="1"/>
  <c r="L23" s="1"/>
  <c r="L34" s="1"/>
  <c r="O57" i="14"/>
  <c r="F37" s="1"/>
  <c r="O8" i="3"/>
  <c r="F21" i="1" s="1"/>
  <c r="F23" s="1"/>
  <c r="H31"/>
  <c r="K31"/>
  <c r="F32"/>
  <c r="O24" i="3"/>
  <c r="H21" i="1" s="1"/>
  <c r="J31"/>
  <c r="L31"/>
  <c r="L22"/>
  <c r="K48" i="3"/>
  <c r="J22" i="1"/>
  <c r="K32" i="3"/>
  <c r="J23" i="1"/>
  <c r="J34" s="1"/>
  <c r="H22"/>
  <c r="K24" i="3"/>
  <c r="F24" i="1"/>
  <c r="F39" i="14"/>
  <c r="F49" s="1"/>
  <c r="F40"/>
  <c r="F34" i="1"/>
  <c r="G23"/>
  <c r="G34" s="1"/>
  <c r="K23"/>
  <c r="K34" s="1"/>
  <c r="G24"/>
  <c r="H23" l="1"/>
  <c r="H34" s="1"/>
  <c r="H24"/>
  <c r="L33"/>
  <c r="L24"/>
  <c r="J33"/>
  <c r="J24"/>
</calcChain>
</file>

<file path=xl/comments1.xml><?xml version="1.0" encoding="utf-8"?>
<comments xmlns="http://schemas.openxmlformats.org/spreadsheetml/2006/main">
  <authors>
    <author>Krister Johansson</author>
    <author>ssskvc</author>
    <author>ssbsto</author>
  </authors>
  <commentList>
    <comment ref="D19" authorId="0">
      <text>
        <r>
          <rPr>
            <b/>
            <sz val="10"/>
            <color indexed="81"/>
            <rFont val="Tahoma"/>
            <family val="2"/>
          </rPr>
          <t>The Scania part number as shown on the Scania drawing.</t>
        </r>
        <r>
          <rPr>
            <sz val="12"/>
            <color indexed="81"/>
            <rFont val="Tahoma"/>
            <family val="2"/>
          </rPr>
          <t xml:space="preserve">
</t>
        </r>
      </text>
    </comment>
    <comment ref="J19" authorId="0">
      <text>
        <r>
          <rPr>
            <b/>
            <sz val="10"/>
            <color indexed="81"/>
            <rFont val="Tahoma"/>
            <family val="2"/>
          </rPr>
          <t>The date when the trial was run.</t>
        </r>
      </text>
    </comment>
    <comment ref="D20" authorId="0">
      <text>
        <r>
          <rPr>
            <b/>
            <sz val="10"/>
            <color indexed="81"/>
            <rFont val="Tahoma"/>
            <family val="2"/>
          </rPr>
          <t>The Scania part name as shown on the Scania drawing.</t>
        </r>
      </text>
    </comment>
    <comment ref="J20" authorId="0">
      <text>
        <r>
          <rPr>
            <b/>
            <sz val="8"/>
            <color indexed="81"/>
            <rFont val="Tahoma"/>
            <family val="2"/>
          </rPr>
          <t>The name of the supplier</t>
        </r>
      </text>
    </comment>
    <comment ref="D21" authorId="0">
      <text>
        <r>
          <rPr>
            <b/>
            <sz val="10"/>
            <color indexed="81"/>
            <rFont val="Tahoma"/>
            <family val="2"/>
          </rPr>
          <t xml:space="preserve">ECO (Engineering Change Order) number. 
It corresponds to the latest drawing date and is given on the purchase order. 
The PPAP is made against this number. </t>
        </r>
      </text>
    </comment>
    <comment ref="J21" authorId="0">
      <text>
        <r>
          <rPr>
            <b/>
            <sz val="8"/>
            <color indexed="81"/>
            <rFont val="Tahoma"/>
            <family val="2"/>
          </rPr>
          <t>Either the four of the seven digit number</t>
        </r>
      </text>
    </comment>
    <comment ref="D22" authorId="0">
      <text>
        <r>
          <rPr>
            <b/>
            <sz val="10"/>
            <color indexed="81"/>
            <rFont val="Tahoma"/>
            <family val="2"/>
          </rPr>
          <t>PPAP approval date is the date when the SQA signed the PSW.</t>
        </r>
      </text>
    </comment>
    <comment ref="J22" authorId="0">
      <text>
        <r>
          <rPr>
            <b/>
            <sz val="8"/>
            <color indexed="81"/>
            <rFont val="Tahoma"/>
            <family val="2"/>
          </rPr>
          <t>The location (adress) for the manufacturing plant.</t>
        </r>
      </text>
    </comment>
    <comment ref="D23" authorId="0">
      <text>
        <r>
          <rPr>
            <b/>
            <sz val="10"/>
            <color indexed="81"/>
            <rFont val="Tahoma"/>
            <family val="2"/>
          </rPr>
          <t>This is the estimated annual volume. 
If it is not shown in the delivery plans, the data can be obtained from the Sourcing Manager at Scania.
VERY IMPORTANT: THIS VOLUME IS NOT BINDING</t>
        </r>
      </text>
    </comment>
    <comment ref="D26" authorId="0">
      <text>
        <r>
          <rPr>
            <b/>
            <sz val="10"/>
            <color indexed="81"/>
            <rFont val="Tahoma"/>
            <family val="2"/>
          </rPr>
          <t>The name of the process.
(example: drilling, punching, rolling, assembly)</t>
        </r>
      </text>
    </comment>
    <comment ref="D27" authorId="0">
      <text>
        <r>
          <rPr>
            <b/>
            <sz val="10"/>
            <color indexed="81"/>
            <rFont val="Tahoma"/>
            <family val="2"/>
          </rPr>
          <t>If the process/line has an individual number or name it is given here. 
Examples: "32666", "Tapering2" or "Heat treat line 1"</t>
        </r>
      </text>
    </comment>
    <comment ref="D28" authorId="0">
      <text>
        <r>
          <rPr>
            <b/>
            <sz val="10"/>
            <color indexed="81"/>
            <rFont val="Tahoma"/>
            <family val="2"/>
          </rPr>
          <t>State the total number of working hours per week, summarizing all shifts.
Example: 
1-shift 40 hours
2-shift 80 hours
3 shift 120 hours
5-shift 164 hours</t>
        </r>
      </text>
    </comment>
    <comment ref="D29" authorId="0">
      <text>
        <r>
          <rPr>
            <b/>
            <sz val="10"/>
            <color indexed="81"/>
            <rFont val="Tahoma"/>
            <family val="2"/>
          </rPr>
          <t>Estimate the number of working days days per year. 
Example:
- working only weekdays, having 25 days of vacation gives about 225 working days. 
- working 24 hours/day, all days per week, closing five weeks for vacation, Christmas etc, gives 330 working days.</t>
        </r>
      </text>
    </comment>
    <comment ref="D30" authorId="0">
      <text>
        <r>
          <rPr>
            <b/>
            <sz val="10"/>
            <color indexed="81"/>
            <rFont val="Tahoma"/>
            <family val="2"/>
          </rPr>
          <t>Fill in the annual working hours for the process.
As an example, in the Scania production the following hours are used:
5-shift= 7600 hours
3-shift= 5100 hours
2-shift= 3400 hours
1 shift= 1800 hours</t>
        </r>
        <r>
          <rPr>
            <sz val="8"/>
            <color indexed="81"/>
            <rFont val="Tahoma"/>
            <family val="2"/>
          </rPr>
          <t xml:space="preserve">
</t>
        </r>
      </text>
    </comment>
    <comment ref="D32" authorId="1">
      <text>
        <r>
          <rPr>
            <b/>
            <sz val="10"/>
            <color indexed="81"/>
            <rFont val="Tahoma"/>
            <family val="2"/>
          </rPr>
          <t>The annual volume of subparts that is needed for the part number given in item [5]. 
One Scania part number can need several sub parts. 
For example: a tube can have one ball joints assembled on each side, or a gear selector component can have four push buttons.
If the line is used for other Scania part numbers, other than the one given in [1], they are not included in this figure.</t>
        </r>
        <r>
          <rPr>
            <b/>
            <sz val="8"/>
            <color indexed="81"/>
            <rFont val="Tahoma"/>
            <family val="2"/>
          </rPr>
          <t xml:space="preserve">
</t>
        </r>
      </text>
    </comment>
    <comment ref="D33" authorId="1">
      <text>
        <r>
          <rPr>
            <b/>
            <sz val="10"/>
            <color indexed="81"/>
            <rFont val="Tahoma"/>
            <family val="2"/>
          </rPr>
          <t>The number of setups for the part number per year.</t>
        </r>
      </text>
    </comment>
    <comment ref="D34" authorId="1">
      <text>
        <r>
          <rPr>
            <b/>
            <sz val="10"/>
            <color indexed="81"/>
            <rFont val="Tahoma"/>
            <family val="2"/>
          </rPr>
          <t>The average time for setting up the machine for the investigated part.</t>
        </r>
      </text>
    </comment>
    <comment ref="D35" authorId="1">
      <text>
        <r>
          <rPr>
            <b/>
            <sz val="10"/>
            <color indexed="81"/>
            <rFont val="Tahoma"/>
            <family val="2"/>
          </rPr>
          <t>The cycle time for the investigated part, according to the supplier.
Shall be measured with a clock at the process.</t>
        </r>
      </text>
    </comment>
    <comment ref="D36" authorId="1">
      <text>
        <r>
          <rPr>
            <b/>
            <sz val="10"/>
            <color indexed="81"/>
            <rFont val="Tahoma"/>
            <family val="2"/>
          </rPr>
          <t>If the machine is not dedicated for one part number, other customers have also allocated hours. 
If 0, the process is dedicated for Scania</t>
        </r>
        <r>
          <rPr>
            <b/>
            <sz val="8"/>
            <color indexed="81"/>
            <rFont val="Tahoma"/>
            <family val="2"/>
          </rPr>
          <t xml:space="preserve">
</t>
        </r>
      </text>
    </comment>
    <comment ref="D37" authorId="1">
      <text>
        <r>
          <rPr>
            <b/>
            <sz val="10"/>
            <color indexed="81"/>
            <rFont val="Tahoma"/>
            <family val="2"/>
          </rPr>
          <t>Stop hours each year for maintenance</t>
        </r>
        <r>
          <rPr>
            <b/>
            <sz val="10"/>
            <color indexed="81"/>
            <rFont val="Tahoma"/>
            <family val="2"/>
          </rPr>
          <t xml:space="preserve">, employee brakes (education, lunch, shift overlap, etc). </t>
        </r>
      </text>
    </comment>
    <comment ref="D38" authorId="1">
      <text>
        <r>
          <rPr>
            <b/>
            <sz val="10"/>
            <color indexed="81"/>
            <rFont val="Tahoma"/>
            <family val="2"/>
          </rPr>
          <t>The number of hours required to produced the Scania total volume, including setup time.
The hours are calculated with 100% OCE, which is not possible to achieve.
Please note: other Scania part numbers is not included in this figure. Only the one given by the basic data.</t>
        </r>
      </text>
    </comment>
    <comment ref="D39" authorId="0">
      <text>
        <r>
          <rPr>
            <b/>
            <sz val="10"/>
            <color indexed="81"/>
            <rFont val="Tahoma"/>
            <family val="2"/>
          </rPr>
          <t>The number of hours not allocated for other customers or for scheduled stops.</t>
        </r>
      </text>
    </comment>
    <comment ref="D40" authorId="0">
      <text>
        <r>
          <rPr>
            <b/>
            <sz val="10"/>
            <color indexed="81"/>
            <rFont val="Tahoma"/>
            <family val="2"/>
          </rPr>
          <t>This value is showing the allocation of the line that is needed for Scania with 100% OEE (which is not possible to obtain).
When calculating this value, the scheduled stops shall be extracted from the total hours/year.</t>
        </r>
      </text>
    </comment>
    <comment ref="D42" authorId="0">
      <text>
        <r>
          <rPr>
            <b/>
            <sz val="10"/>
            <color indexed="8"/>
            <rFont val="Arial"/>
            <family val="2"/>
          </rPr>
          <t>The length of the trial.
Filled in as accurate as possible.</t>
        </r>
      </text>
    </comment>
    <comment ref="D43" authorId="0">
      <text>
        <r>
          <rPr>
            <b/>
            <sz val="10"/>
            <color indexed="81"/>
            <rFont val="Tahoma"/>
            <family val="2"/>
          </rPr>
          <t>Total stop time during the trial.
All short stops shall be included.</t>
        </r>
      </text>
    </comment>
    <comment ref="D44" authorId="0">
      <text>
        <r>
          <rPr>
            <b/>
            <sz val="10"/>
            <color indexed="81"/>
            <rFont val="Tahoma"/>
            <family val="2"/>
          </rPr>
          <t>Only approved parts, without rework, shall be counted.</t>
        </r>
      </text>
    </comment>
    <comment ref="D45" authorId="0">
      <text>
        <r>
          <rPr>
            <b/>
            <sz val="10"/>
            <color indexed="81"/>
            <rFont val="Tahoma"/>
            <family val="2"/>
          </rPr>
          <t>The number of scrapped or re-worked parts. 
Also include parts that are being blocked for further investigating in this number.</t>
        </r>
      </text>
    </comment>
    <comment ref="D48" authorId="1">
      <text>
        <r>
          <rPr>
            <b/>
            <sz val="10"/>
            <color indexed="81"/>
            <rFont val="Tahoma"/>
            <family val="2"/>
          </rPr>
          <t xml:space="preserve">
Overall Equipment Efficiency 
Calculated as: 
(true cycle time x number of approved parts) / trial run duration
 </t>
        </r>
      </text>
    </comment>
    <comment ref="D49" authorId="2">
      <text>
        <r>
          <rPr>
            <b/>
            <sz val="10"/>
            <color indexed="81"/>
            <rFont val="Tahoma"/>
            <family val="2"/>
          </rPr>
          <t xml:space="preserve">Possible production for Scania if using all free hours.
</t>
        </r>
      </text>
    </comment>
    <comment ref="G54" authorId="1">
      <text>
        <r>
          <rPr>
            <b/>
            <sz val="12"/>
            <color indexed="81"/>
            <rFont val="Tahoma"/>
            <family val="2"/>
          </rPr>
          <t>Duration of the time the equipment is not producing parts.
The setup end when the first approved part comes out of the process.</t>
        </r>
      </text>
    </comment>
    <comment ref="H54" authorId="1">
      <text>
        <r>
          <rPr>
            <sz val="14"/>
            <color indexed="81"/>
            <rFont val="Tahoma"/>
            <family val="2"/>
          </rPr>
          <t>True cycle time:
Period required to complete one cycle of an operation. 
It starts when a good part comes out until another good part comes out. The process shall run without stops or interruptions when measuring this time.
Only approved parts are considered.
Time measured by the clock by the supplier.</t>
        </r>
      </text>
    </comment>
  </commentList>
</comments>
</file>

<file path=xl/comments2.xml><?xml version="1.0" encoding="utf-8"?>
<comments xmlns="http://schemas.openxmlformats.org/spreadsheetml/2006/main">
  <authors>
    <author>Krister Johansson</author>
    <author>ssskvc</author>
    <author>ssbsto</author>
  </authors>
  <commentList>
    <comment ref="D3" authorId="0">
      <text>
        <r>
          <rPr>
            <b/>
            <sz val="10"/>
            <color indexed="81"/>
            <rFont val="Tahoma"/>
            <family val="2"/>
          </rPr>
          <t>The Scania part number as shown on the Scania drawing.</t>
        </r>
        <r>
          <rPr>
            <sz val="12"/>
            <color indexed="81"/>
            <rFont val="Tahoma"/>
            <family val="2"/>
          </rPr>
          <t xml:space="preserve">
</t>
        </r>
      </text>
    </comment>
    <comment ref="J3" authorId="0">
      <text>
        <r>
          <rPr>
            <b/>
            <sz val="10"/>
            <color indexed="8"/>
            <rFont val="Arial"/>
            <family val="2"/>
          </rPr>
          <t>The date when the R@R will be made.</t>
        </r>
      </text>
    </comment>
    <comment ref="D4" authorId="0">
      <text>
        <r>
          <rPr>
            <b/>
            <sz val="10"/>
            <color indexed="81"/>
            <rFont val="Tahoma"/>
            <family val="2"/>
          </rPr>
          <t>The Scania part name as shown on the Scania drawing.</t>
        </r>
      </text>
    </comment>
    <comment ref="D5" authorId="0">
      <text>
        <r>
          <rPr>
            <b/>
            <sz val="10"/>
            <color indexed="81"/>
            <rFont val="Tahoma"/>
            <family val="2"/>
          </rPr>
          <t xml:space="preserve">ECO (Engineering Change Order) number. 
It corresponds to the latest drawing date and is given on the purchase order. 
The PPAP is made against this number. </t>
        </r>
      </text>
    </comment>
    <comment ref="J5" authorId="0">
      <text>
        <r>
          <rPr>
            <b/>
            <sz val="10"/>
            <color indexed="81"/>
            <rFont val="Tahoma"/>
            <family val="2"/>
          </rPr>
          <t>State either the four or seven digit supplier number</t>
        </r>
      </text>
    </comment>
    <comment ref="D6" authorId="0">
      <text>
        <r>
          <rPr>
            <b/>
            <sz val="10"/>
            <color indexed="81"/>
            <rFont val="Tahoma"/>
            <family val="2"/>
          </rPr>
          <t>PPAP approval date is the date when the SQA signed the PSW.</t>
        </r>
      </text>
    </comment>
    <comment ref="J6" authorId="0">
      <text>
        <r>
          <rPr>
            <b/>
            <sz val="10"/>
            <color indexed="81"/>
            <rFont val="Tahoma"/>
            <family val="2"/>
          </rPr>
          <t>The manufacturing site of the supplier</t>
        </r>
      </text>
    </comment>
    <comment ref="D7" authorId="0">
      <text>
        <r>
          <rPr>
            <b/>
            <sz val="10"/>
            <color indexed="81"/>
            <rFont val="Tahoma"/>
            <family val="2"/>
          </rPr>
          <t>This is the estimated annual volume. 
If it is not shown in the delivery plans, the data can be obtained from the Sourcing Manager at Scania.
VERY IMPORTANT: THIS VOLUME IS NOT BINDING</t>
        </r>
      </text>
    </comment>
    <comment ref="D10" authorId="0">
      <text>
        <r>
          <rPr>
            <b/>
            <sz val="10"/>
            <color indexed="81"/>
            <rFont val="Tahoma"/>
            <family val="2"/>
          </rPr>
          <t>The name of the process.
(example: drilling, punching, rolling, assembly)</t>
        </r>
      </text>
    </comment>
    <comment ref="D11" authorId="0">
      <text>
        <r>
          <rPr>
            <b/>
            <sz val="10"/>
            <color indexed="81"/>
            <rFont val="Tahoma"/>
            <family val="2"/>
          </rPr>
          <t>If the process/line has an individual number or name it is given here. 
Examples: "32666", "Tapering2" or "Heat treat line 1"</t>
        </r>
      </text>
    </comment>
    <comment ref="D12" authorId="0">
      <text>
        <r>
          <rPr>
            <b/>
            <sz val="10"/>
            <color indexed="81"/>
            <rFont val="Tahoma"/>
            <family val="2"/>
          </rPr>
          <t>State the total number of working hours per week, summarizing all shifts.
Example: 
1-shift 40 hours
2-shift 80 hours
3 shift 120 hours
5-shift 164 hours</t>
        </r>
      </text>
    </comment>
    <comment ref="D13" authorId="0">
      <text>
        <r>
          <rPr>
            <b/>
            <sz val="10"/>
            <color indexed="81"/>
            <rFont val="Tahoma"/>
            <family val="2"/>
          </rPr>
          <t>Estimate the number of working days days per year. 
Example:
- working only weekdays, having 25 days of vacation gives about 225 working days. 
- working 24 hours/day, all days per week, closing five weeks for vacation, Christmas etc, gives 330 working days.</t>
        </r>
      </text>
    </comment>
    <comment ref="D14" authorId="0">
      <text>
        <r>
          <rPr>
            <b/>
            <sz val="10"/>
            <color indexed="81"/>
            <rFont val="Tahoma"/>
            <family val="2"/>
          </rPr>
          <t>Fill in the annual working hours for the process.
As an example, in the Scania production the following hours are used:
5-shift= 7600 hours
3-shift= 5100 hours
2-shift= 3400 hours
1 shift= 1800 hours</t>
        </r>
        <r>
          <rPr>
            <sz val="8"/>
            <color indexed="81"/>
            <rFont val="Tahoma"/>
            <family val="2"/>
          </rPr>
          <t xml:space="preserve">
</t>
        </r>
      </text>
    </comment>
    <comment ref="D16" authorId="1">
      <text>
        <r>
          <rPr>
            <b/>
            <sz val="10"/>
            <color indexed="81"/>
            <rFont val="Tahoma"/>
            <family val="2"/>
          </rPr>
          <t>The annual volume of subparts that is needed for the part number given in item [5]. 
One Scania part number can need several sub parts. 
For example: a tube can have one ball joints assembled on each side, or a gear selector component can have four push buttons.
If the line is used for other Scania part numbers, other than the one given in [1], they are not included in this figure.</t>
        </r>
        <r>
          <rPr>
            <b/>
            <sz val="8"/>
            <color indexed="81"/>
            <rFont val="Tahoma"/>
            <family val="2"/>
          </rPr>
          <t xml:space="preserve">
</t>
        </r>
      </text>
    </comment>
    <comment ref="D17" authorId="1">
      <text>
        <r>
          <rPr>
            <b/>
            <sz val="10"/>
            <color indexed="81"/>
            <rFont val="Tahoma"/>
            <family val="2"/>
          </rPr>
          <t>The number of setups for the part number per year.</t>
        </r>
      </text>
    </comment>
    <comment ref="D18" authorId="1">
      <text>
        <r>
          <rPr>
            <b/>
            <sz val="10"/>
            <color indexed="81"/>
            <rFont val="Tahoma"/>
            <family val="2"/>
          </rPr>
          <t>The average time for setting up the machine for the investigated part.</t>
        </r>
      </text>
    </comment>
    <comment ref="D19" authorId="1">
      <text>
        <r>
          <rPr>
            <b/>
            <sz val="10"/>
            <color indexed="81"/>
            <rFont val="Tahoma"/>
            <family val="2"/>
          </rPr>
          <t>The cycle time for the investigated part, according to the supplier.
Shall be measured with a clock at the process.</t>
        </r>
      </text>
    </comment>
    <comment ref="D20" authorId="1">
      <text>
        <r>
          <rPr>
            <b/>
            <sz val="10"/>
            <color indexed="81"/>
            <rFont val="Tahoma"/>
            <family val="2"/>
          </rPr>
          <t>If the machine is not dedicated for one part number, other customers have also allocated hours. 
If 0, the process is dedicated for Scania</t>
        </r>
        <r>
          <rPr>
            <b/>
            <sz val="8"/>
            <color indexed="81"/>
            <rFont val="Tahoma"/>
            <family val="2"/>
          </rPr>
          <t xml:space="preserve">
</t>
        </r>
      </text>
    </comment>
    <comment ref="D21" authorId="1">
      <text>
        <r>
          <rPr>
            <b/>
            <sz val="10"/>
            <color indexed="81"/>
            <rFont val="Tahoma"/>
            <family val="2"/>
          </rPr>
          <t>Stop hours each year for maintenance</t>
        </r>
        <r>
          <rPr>
            <b/>
            <sz val="10"/>
            <color indexed="81"/>
            <rFont val="Tahoma"/>
            <family val="2"/>
          </rPr>
          <t xml:space="preserve">, employee brakes (education, lunch, shift overlap, etc). </t>
        </r>
      </text>
    </comment>
    <comment ref="D22" authorId="1">
      <text>
        <r>
          <rPr>
            <b/>
            <sz val="10"/>
            <color indexed="81"/>
            <rFont val="Tahoma"/>
            <family val="2"/>
          </rPr>
          <t>The number of hours required to produced the Scania total volume, including setup time.
The hours are calculated with 100% OCE, which is not possible to achieve.
Please note: other Scania part numbers is not included in this figure.</t>
        </r>
      </text>
    </comment>
    <comment ref="D23" authorId="0">
      <text>
        <r>
          <rPr>
            <b/>
            <sz val="10"/>
            <color indexed="81"/>
            <rFont val="Tahoma"/>
            <family val="2"/>
          </rPr>
          <t>The number of hours not allocated for other customers or for scheduled stops.</t>
        </r>
      </text>
    </comment>
    <comment ref="D24" authorId="0">
      <text>
        <r>
          <rPr>
            <b/>
            <sz val="10"/>
            <color indexed="81"/>
            <rFont val="Tahoma"/>
            <family val="2"/>
          </rPr>
          <t>This value is showing the allocation of the line that is needed for Scania with 100% OEE (which is not possible to obtain).
When calculating this value, the scheduled stops shall be extracted from the total hours/year.</t>
        </r>
      </text>
    </comment>
    <comment ref="D26" authorId="0">
      <text>
        <r>
          <rPr>
            <b/>
            <sz val="10"/>
            <color indexed="8"/>
            <rFont val="Arial"/>
            <family val="2"/>
          </rPr>
          <t>The length of the trial.
Filled in as accurate as possible.</t>
        </r>
      </text>
    </comment>
    <comment ref="D27" authorId="0">
      <text>
        <r>
          <rPr>
            <b/>
            <sz val="10"/>
            <color indexed="81"/>
            <rFont val="Tahoma"/>
            <family val="2"/>
          </rPr>
          <t>Total stop time during the trial.
All short stops shall be included.</t>
        </r>
      </text>
    </comment>
    <comment ref="D28" authorId="0">
      <text>
        <r>
          <rPr>
            <b/>
            <sz val="10"/>
            <color indexed="81"/>
            <rFont val="Tahoma"/>
            <family val="2"/>
          </rPr>
          <t>Only approved parts, without rework, shall be counted.</t>
        </r>
      </text>
    </comment>
    <comment ref="D29" authorId="0">
      <text>
        <r>
          <rPr>
            <b/>
            <sz val="10"/>
            <color indexed="81"/>
            <rFont val="Tahoma"/>
            <family val="2"/>
          </rPr>
          <t>The number of scrapped or re-worked parts. 
Also include parts that are being blocked for further investigatin in this number.</t>
        </r>
      </text>
    </comment>
    <comment ref="D32" authorId="1">
      <text>
        <r>
          <rPr>
            <b/>
            <sz val="10"/>
            <color indexed="81"/>
            <rFont val="Tahoma"/>
            <family val="2"/>
          </rPr>
          <t xml:space="preserve">
Overall Equipment Efficiency 
Calculated as: 
(true cycle time x number of approved parts) /trial run duration
 </t>
        </r>
      </text>
    </comment>
    <comment ref="D34" authorId="2">
      <text>
        <r>
          <rPr>
            <b/>
            <sz val="10"/>
            <color indexed="81"/>
            <rFont val="Tahoma"/>
            <family val="2"/>
          </rPr>
          <t xml:space="preserve">Possible production for Scania if using all free hours.
</t>
        </r>
      </text>
    </comment>
  </commentList>
</comments>
</file>

<file path=xl/comments3.xml><?xml version="1.0" encoding="utf-8"?>
<comments xmlns="http://schemas.openxmlformats.org/spreadsheetml/2006/main">
  <authors>
    <author>ssskvc</author>
  </authors>
  <commentList>
    <comment ref="H5" authorId="0">
      <text>
        <r>
          <rPr>
            <b/>
            <sz val="12"/>
            <color indexed="81"/>
            <rFont val="Tahoma"/>
            <family val="2"/>
          </rPr>
          <t>Duration of the time the equipment is not producing parts.
The setup end when the first approved part comes out of the process.</t>
        </r>
      </text>
    </comment>
    <comment ref="I5" authorId="0">
      <text>
        <r>
          <rPr>
            <sz val="14"/>
            <color indexed="81"/>
            <rFont val="Tahoma"/>
            <family val="2"/>
          </rPr>
          <t>True cycle time:
Period required to complete one cycle of an operation. 
It starts when a good part comes out until another good part comes out. The process shall run without stops or interruptions when measuring this time.
Only approved parts are considered.
Time measured by the clock by the supplier.</t>
        </r>
      </text>
    </comment>
  </commentList>
</comments>
</file>

<file path=xl/comments4.xml><?xml version="1.0" encoding="utf-8"?>
<comments xmlns="http://schemas.openxmlformats.org/spreadsheetml/2006/main">
  <authors>
    <author>ssskvc</author>
  </authors>
  <commentList>
    <comment ref="F8" authorId="0">
      <text>
        <r>
          <rPr>
            <b/>
            <sz val="9"/>
            <color indexed="81"/>
            <rFont val="Tahoma"/>
            <family val="2"/>
          </rPr>
          <t>Do not include parts that have been reworked.</t>
        </r>
        <r>
          <rPr>
            <sz val="8"/>
            <color indexed="81"/>
            <rFont val="Tahoma"/>
            <family val="2"/>
          </rPr>
          <t xml:space="preserve">
</t>
        </r>
        <r>
          <rPr>
            <b/>
            <sz val="10"/>
            <color indexed="81"/>
            <rFont val="Tahoma"/>
            <family val="2"/>
          </rPr>
          <t xml:space="preserve">
Only approved parts</t>
        </r>
      </text>
    </comment>
  </commentList>
</comments>
</file>

<file path=xl/sharedStrings.xml><?xml version="1.0" encoding="utf-8"?>
<sst xmlns="http://schemas.openxmlformats.org/spreadsheetml/2006/main" count="382" uniqueCount="155">
  <si>
    <t/>
  </si>
  <si>
    <t>RUN AT RATE REPORT</t>
  </si>
  <si>
    <t>A</t>
  </si>
  <si>
    <t>B</t>
  </si>
  <si>
    <t>C</t>
  </si>
  <si>
    <t>D</t>
  </si>
  <si>
    <t>E</t>
  </si>
  <si>
    <t>3600/D</t>
  </si>
  <si>
    <t>Total Annual working hrs required</t>
  </si>
  <si>
    <t>Scania part number:</t>
  </si>
  <si>
    <t>Scania part name:</t>
  </si>
  <si>
    <t>PPAP approval date</t>
  </si>
  <si>
    <t>ECO number:</t>
  </si>
  <si>
    <t>Run@Rate Date:</t>
  </si>
  <si>
    <t>Supplier Name:</t>
  </si>
  <si>
    <t>Supplier Number:</t>
  </si>
  <si>
    <t>Supplier location:</t>
  </si>
  <si>
    <t>Basic data</t>
  </si>
  <si>
    <t>Process information</t>
  </si>
  <si>
    <t>Supplier Planned Capacity Data</t>
  </si>
  <si>
    <t>Planned Production Rate [pcs/hour]</t>
  </si>
  <si>
    <t>Where</t>
  </si>
  <si>
    <t>Remarks</t>
  </si>
  <si>
    <t>Resp.</t>
  </si>
  <si>
    <t>Date</t>
  </si>
  <si>
    <t>Other customers</t>
  </si>
  <si>
    <t>Produced annual volume</t>
  </si>
  <si>
    <t>TOTAL</t>
  </si>
  <si>
    <t>RUN@RATE Data</t>
  </si>
  <si>
    <t>Reason</t>
  </si>
  <si>
    <t>Working hours needed for other customers</t>
  </si>
  <si>
    <t>Total hours/year</t>
  </si>
  <si>
    <t>Process step:</t>
  </si>
  <si>
    <t xml:space="preserve">Process description </t>
  </si>
  <si>
    <t>Line denomination</t>
  </si>
  <si>
    <t>Nr of produced parts</t>
  </si>
  <si>
    <t>Total</t>
  </si>
  <si>
    <t>Dimension</t>
  </si>
  <si>
    <t>Ppk</t>
  </si>
  <si>
    <t>pcs</t>
  </si>
  <si>
    <t>pcs/hr</t>
  </si>
  <si>
    <t>hr</t>
  </si>
  <si>
    <t>%</t>
  </si>
  <si>
    <t>sec</t>
  </si>
  <si>
    <t>hr/year</t>
  </si>
  <si>
    <t xml:space="preserve">Setup time/run </t>
  </si>
  <si>
    <t>True Cycle Time</t>
  </si>
  <si>
    <t>Trial run duration</t>
  </si>
  <si>
    <t>pcs/year</t>
  </si>
  <si>
    <t>Cpk 1</t>
  </si>
  <si>
    <t>Cpk 2</t>
  </si>
  <si>
    <t>No</t>
  </si>
  <si>
    <t>Problem description</t>
  </si>
  <si>
    <t>Nr of bad produced parts</t>
  </si>
  <si>
    <t>OPERATION LOG</t>
  </si>
  <si>
    <t>CORRECTIVE ACTION PLAN</t>
  </si>
  <si>
    <t>What is the action</t>
  </si>
  <si>
    <t>Process step</t>
  </si>
  <si>
    <t>Scania P/N</t>
  </si>
  <si>
    <t>Supplier P/N</t>
  </si>
  <si>
    <t>Process Step</t>
  </si>
  <si>
    <t>Nr Scrap parts</t>
  </si>
  <si>
    <t>Supplier name</t>
  </si>
  <si>
    <t>Part Number</t>
  </si>
  <si>
    <t>Part Name</t>
  </si>
  <si>
    <t>Date of Study</t>
  </si>
  <si>
    <t>CAPABILITY STUDY</t>
  </si>
  <si>
    <t>event/year</t>
  </si>
  <si>
    <t>Number of Setups per year</t>
  </si>
  <si>
    <t>Setup time each time (min)</t>
  </si>
  <si>
    <t>True Cycle Time (sec)</t>
  </si>
  <si>
    <t>F</t>
  </si>
  <si>
    <t>SCHEDULED STOPS</t>
  </si>
  <si>
    <t>Other stops</t>
  </si>
  <si>
    <t>Process 1</t>
  </si>
  <si>
    <t>Process 2</t>
  </si>
  <si>
    <t>Process 3</t>
  </si>
  <si>
    <t>Process 4</t>
  </si>
  <si>
    <t>Process 5</t>
  </si>
  <si>
    <t>Process 6</t>
  </si>
  <si>
    <t xml:space="preserve">Annual working hrs required for Scania </t>
  </si>
  <si>
    <t>ALLOCATION SHEET</t>
  </si>
  <si>
    <t>A/E+(B*C/60)</t>
  </si>
  <si>
    <t>Planned Production Rate (pcs/hour)</t>
  </si>
  <si>
    <t>Yearly effect (hours/year)</t>
  </si>
  <si>
    <t>D12-crankshaft</t>
  </si>
  <si>
    <t xml:space="preserve">Employee breaks </t>
  </si>
  <si>
    <t>Operation time (seconds)</t>
  </si>
  <si>
    <t>Duration for stop (seconds)</t>
  </si>
  <si>
    <t>Start time for R@R (hr:mm:ss)</t>
  </si>
  <si>
    <t>Stop time for R@R (hr:mm:ss)</t>
  </si>
  <si>
    <t>Stop time (hh:mm:ss)</t>
  </si>
  <si>
    <t>Start time (hh:mm:ss)</t>
  </si>
  <si>
    <t xml:space="preserve">Maintenance </t>
  </si>
  <si>
    <t>Number of setups</t>
  </si>
  <si>
    <t>Planned stops</t>
  </si>
  <si>
    <t>min/setup</t>
  </si>
  <si>
    <t>Special characteritics to be decided together with Scania SQA, see STD 3868</t>
  </si>
  <si>
    <t>Hours/day</t>
  </si>
  <si>
    <t>Soft machining</t>
  </si>
  <si>
    <t>Turn &amp; Mill GmBh</t>
  </si>
  <si>
    <t>2338-01</t>
  </si>
  <si>
    <t>Taken from the allocation sheet</t>
  </si>
  <si>
    <t>Cells marked in white shall be filled in</t>
  </si>
  <si>
    <t>CALCULATION EXAMPLE</t>
  </si>
  <si>
    <t>The total number of scrapped or re-worked parts during the trial.</t>
  </si>
  <si>
    <t>The total stop time during the trial.</t>
  </si>
  <si>
    <t>Calculated as: (true cycle time x number of approved parts)/trial run duration</t>
  </si>
  <si>
    <t xml:space="preserve">The total length of the trial, including stops, as accurate as possible. </t>
  </si>
  <si>
    <t>During the trial, the produced quantity per hour</t>
  </si>
  <si>
    <t>Workflow:</t>
  </si>
  <si>
    <t>Step 1-3 are made before the trial</t>
  </si>
  <si>
    <t>1, Fill in the "Basic data" in the "Summary" sheet</t>
  </si>
  <si>
    <t>3, Fill in required data in the "Allocation" sheet</t>
  </si>
  <si>
    <t>4, Fill in "Run@Rate data" from the trial in the "Summary" sheet</t>
  </si>
  <si>
    <t>Milling 2</t>
  </si>
  <si>
    <t>Stop time</t>
  </si>
  <si>
    <t>Single setup time (min)</t>
  </si>
  <si>
    <t>sec/pc</t>
  </si>
  <si>
    <t>hr/week</t>
  </si>
  <si>
    <t>INFORMATION</t>
  </si>
  <si>
    <t>Cells marked in grey are either calculated or linked between the sheets</t>
  </si>
  <si>
    <t>See calculation example below.</t>
  </si>
  <si>
    <t>Working hours per week</t>
  </si>
  <si>
    <t>hours</t>
  </si>
  <si>
    <t>days</t>
  </si>
  <si>
    <t>Working days per year</t>
  </si>
  <si>
    <t>Allocation for Scania 22/(14-21)</t>
  </si>
  <si>
    <t>Number of scrapped/reworked parts</t>
  </si>
  <si>
    <t>Number of approved parts</t>
  </si>
  <si>
    <t xml:space="preserve">Net output (28/26) </t>
  </si>
  <si>
    <t>Maximum possible output (30x14)</t>
  </si>
  <si>
    <t>Unplanned/free hours (14-20-21-22)</t>
  </si>
  <si>
    <t>Maximum capacity for Scania (30x(22+23))</t>
  </si>
  <si>
    <t>Reykavik</t>
  </si>
  <si>
    <t>Annual Volume</t>
  </si>
  <si>
    <t>Technical capacity (14/19)</t>
  </si>
  <si>
    <t>Scania volume with current allocation (22x30)</t>
  </si>
  <si>
    <t>Scania volume, including free hours (30x(22+23))</t>
  </si>
  <si>
    <t xml:space="preserve">Annual working hrs planned for Scania </t>
  </si>
  <si>
    <t>Total Annual working hrs planned</t>
  </si>
  <si>
    <t>Estimated Scania Annual Volume:</t>
  </si>
  <si>
    <t>Estimated Scania annual volume</t>
  </si>
  <si>
    <t>Estimated Annual Volume</t>
  </si>
  <si>
    <t>Estimated Scania total volume</t>
  </si>
  <si>
    <t>ECO number</t>
  </si>
  <si>
    <t>Scania part name</t>
  </si>
  <si>
    <t>Supplier location</t>
  </si>
  <si>
    <t>Run@Rate Date</t>
  </si>
  <si>
    <t>Supplier Name</t>
  </si>
  <si>
    <t>Supplier Number</t>
  </si>
  <si>
    <t>OEE during the trial (19x28/26)</t>
  </si>
  <si>
    <t>2, Fill in the "Process information" in the "Summary" sheet</t>
  </si>
  <si>
    <t>Worksheets marked in red are mandatory to use.</t>
  </si>
  <si>
    <t>Worksheets marked in green are optional to use. The organization may use its own template to show the values.</t>
  </si>
</sst>
</file>

<file path=xl/styles.xml><?xml version="1.0" encoding="utf-8"?>
<styleSheet xmlns="http://schemas.openxmlformats.org/spreadsheetml/2006/main">
  <numFmts count="7">
    <numFmt numFmtId="43" formatCode="_(* #,##0.00_);_(* \(#,##0.00\);_(* &quot;-&quot;??_);_(@_)"/>
    <numFmt numFmtId="164" formatCode="_-* #,##0.00\ _k_r_-;\-* #,##0.00\ _k_r_-;_-* &quot;-&quot;??\ _k_r_-;_-@_-"/>
    <numFmt numFmtId="165" formatCode="0.0"/>
    <numFmt numFmtId="166" formatCode="mmmm\ d\,\ yyyy"/>
    <numFmt numFmtId="167" formatCode="hh:mm;@"/>
    <numFmt numFmtId="168" formatCode="hh:mm:ss;@"/>
    <numFmt numFmtId="169" formatCode="[ss]"/>
  </numFmts>
  <fonts count="39">
    <font>
      <sz val="10"/>
      <color theme="1"/>
      <name val="Arial"/>
      <family val="2"/>
    </font>
    <font>
      <sz val="10"/>
      <name val="Arial"/>
      <family val="2"/>
    </font>
    <font>
      <sz val="6"/>
      <name val="Arial"/>
      <family val="2"/>
    </font>
    <font>
      <b/>
      <sz val="8"/>
      <name val="Arial"/>
      <family val="2"/>
    </font>
    <font>
      <sz val="8"/>
      <name val="Arial"/>
      <family val="2"/>
    </font>
    <font>
      <b/>
      <sz val="10"/>
      <name val="Arial"/>
      <family val="2"/>
    </font>
    <font>
      <b/>
      <sz val="10.5"/>
      <name val="Arial"/>
      <family val="2"/>
    </font>
    <font>
      <sz val="10.5"/>
      <name val="Arial"/>
      <family val="2"/>
    </font>
    <font>
      <b/>
      <sz val="12"/>
      <name val="Arial"/>
      <family val="2"/>
    </font>
    <font>
      <sz val="12"/>
      <name val="Arial"/>
      <family val="2"/>
    </font>
    <font>
      <sz val="10"/>
      <name val="Arial"/>
      <family val="2"/>
    </font>
    <font>
      <b/>
      <sz val="22"/>
      <name val="Arial"/>
      <family val="2"/>
    </font>
    <font>
      <sz val="14"/>
      <name val="Arial"/>
      <family val="2"/>
    </font>
    <font>
      <sz val="14"/>
      <name val="Arial"/>
      <family val="2"/>
    </font>
    <font>
      <b/>
      <sz val="14"/>
      <name val="Arial"/>
      <family val="2"/>
    </font>
    <font>
      <b/>
      <sz val="8"/>
      <color indexed="81"/>
      <name val="Tahoma"/>
      <family val="2"/>
    </font>
    <font>
      <sz val="10"/>
      <color indexed="8"/>
      <name val="Arial"/>
      <family val="2"/>
    </font>
    <font>
      <b/>
      <sz val="10"/>
      <color indexed="8"/>
      <name val="Arial"/>
      <family val="2"/>
    </font>
    <font>
      <sz val="12"/>
      <color indexed="81"/>
      <name val="Tahoma"/>
      <family val="2"/>
    </font>
    <font>
      <i/>
      <sz val="10"/>
      <name val="Arial"/>
      <family val="2"/>
    </font>
    <font>
      <sz val="8"/>
      <color indexed="81"/>
      <name val="Tahoma"/>
      <family val="2"/>
    </font>
    <font>
      <b/>
      <sz val="9"/>
      <color indexed="81"/>
      <name val="Tahoma"/>
      <family val="2"/>
    </font>
    <font>
      <b/>
      <sz val="12"/>
      <color indexed="8"/>
      <name val="Arial"/>
      <family val="2"/>
    </font>
    <font>
      <b/>
      <sz val="28"/>
      <name val="Arial"/>
      <family val="2"/>
    </font>
    <font>
      <sz val="12"/>
      <name val="TRWLogo"/>
      <family val="5"/>
    </font>
    <font>
      <b/>
      <sz val="10"/>
      <color indexed="81"/>
      <name val="Tahoma"/>
      <family val="2"/>
    </font>
    <font>
      <sz val="14"/>
      <color indexed="81"/>
      <name val="Tahoma"/>
      <family val="2"/>
    </font>
    <font>
      <b/>
      <sz val="12"/>
      <color indexed="81"/>
      <name val="Tahoma"/>
      <family val="2"/>
    </font>
    <font>
      <i/>
      <sz val="12"/>
      <name val="Arial"/>
      <family val="2"/>
    </font>
    <font>
      <sz val="10"/>
      <color theme="1"/>
      <name val="Arial"/>
      <family val="2"/>
    </font>
    <font>
      <u/>
      <sz val="10"/>
      <color theme="10"/>
      <name val="Arial"/>
      <family val="2"/>
    </font>
    <font>
      <b/>
      <sz val="10"/>
      <color theme="1"/>
      <name val="Arial"/>
      <family val="2"/>
    </font>
    <font>
      <b/>
      <i/>
      <sz val="10"/>
      <color theme="1"/>
      <name val="Arial"/>
      <family val="2"/>
    </font>
    <font>
      <b/>
      <sz val="22"/>
      <color theme="1"/>
      <name val="Arial"/>
      <family val="2"/>
    </font>
    <font>
      <sz val="12"/>
      <color theme="1"/>
      <name val="Arial"/>
      <family val="2"/>
    </font>
    <font>
      <sz val="14"/>
      <color theme="1"/>
      <name val="Arial"/>
      <family val="2"/>
    </font>
    <font>
      <b/>
      <sz val="12"/>
      <color rgb="FFFF0000"/>
      <name val="Arial"/>
      <family val="2"/>
    </font>
    <font>
      <u/>
      <sz val="12"/>
      <color theme="10"/>
      <name val="Arial"/>
      <family val="2"/>
    </font>
    <font>
      <sz val="12"/>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4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top style="thick">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
    <xf numFmtId="0" fontId="0" fillId="0" borderId="0"/>
    <xf numFmtId="164"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alignment vertical="top"/>
      <protection locked="0"/>
    </xf>
    <xf numFmtId="0" fontId="1" fillId="0" borderId="0"/>
    <xf numFmtId="0" fontId="1" fillId="0" borderId="0"/>
    <xf numFmtId="0" fontId="10" fillId="0" borderId="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0" fillId="2" borderId="0" xfId="0" applyFill="1" applyBorder="1"/>
    <xf numFmtId="0" fontId="0" fillId="2" borderId="0" xfId="0" applyFill="1"/>
    <xf numFmtId="0" fontId="17" fillId="2" borderId="0" xfId="0" applyFont="1" applyFill="1" applyBorder="1"/>
    <xf numFmtId="0" fontId="0" fillId="0" borderId="0" xfId="0" applyAlignment="1" applyProtection="1">
      <alignment horizontal="center"/>
      <protection locked="0"/>
    </xf>
    <xf numFmtId="0" fontId="0" fillId="3" borderId="0" xfId="0" applyFill="1"/>
    <xf numFmtId="0" fontId="0" fillId="0" borderId="0" xfId="0" applyAlignment="1" applyProtection="1">
      <alignment vertical="center"/>
      <protection locked="0"/>
    </xf>
    <xf numFmtId="0" fontId="11" fillId="2" borderId="0" xfId="5" applyFont="1" applyFill="1" applyBorder="1" applyAlignment="1" applyProtection="1">
      <alignment vertical="center"/>
    </xf>
    <xf numFmtId="1" fontId="1" fillId="4" borderId="1" xfId="2" applyNumberFormat="1" applyFont="1" applyFill="1" applyBorder="1" applyAlignment="1" applyProtection="1">
      <alignment horizontal="center"/>
    </xf>
    <xf numFmtId="0" fontId="0" fillId="5" borderId="0" xfId="0" applyFill="1"/>
    <xf numFmtId="0" fontId="0" fillId="5" borderId="0" xfId="0" applyFill="1" applyBorder="1"/>
    <xf numFmtId="1" fontId="1" fillId="4" borderId="2" xfId="2" applyNumberFormat="1" applyFont="1" applyFill="1" applyBorder="1" applyAlignment="1" applyProtection="1">
      <alignment horizontal="center"/>
    </xf>
    <xf numFmtId="165" fontId="1" fillId="4" borderId="1" xfId="2" applyNumberFormat="1" applyFont="1" applyFill="1" applyBorder="1" applyAlignment="1" applyProtection="1">
      <alignment horizontal="center"/>
    </xf>
    <xf numFmtId="9" fontId="1" fillId="4" borderId="3" xfId="9" applyFont="1" applyFill="1" applyBorder="1" applyAlignment="1" applyProtection="1">
      <alignment horizontal="center"/>
    </xf>
    <xf numFmtId="0" fontId="9" fillId="4" borderId="0" xfId="6" applyFont="1" applyFill="1"/>
    <xf numFmtId="0" fontId="11" fillId="0" borderId="0" xfId="5" applyFont="1" applyFill="1" applyBorder="1" applyAlignment="1" applyProtection="1">
      <alignment horizontal="center"/>
    </xf>
    <xf numFmtId="0" fontId="0" fillId="4" borderId="0" xfId="0" applyFill="1" applyBorder="1"/>
    <xf numFmtId="167" fontId="0" fillId="4" borderId="0" xfId="0" applyNumberFormat="1" applyFill="1" applyBorder="1"/>
    <xf numFmtId="0" fontId="31" fillId="4" borderId="4" xfId="0" applyFont="1" applyFill="1" applyBorder="1" applyAlignment="1">
      <alignment horizontal="center" vertical="center" wrapText="1" shrinkToFit="1"/>
    </xf>
    <xf numFmtId="0" fontId="0" fillId="4" borderId="0" xfId="0" applyFill="1"/>
    <xf numFmtId="0" fontId="1" fillId="4" borderId="0" xfId="5" applyFill="1" applyBorder="1" applyAlignment="1" applyProtection="1"/>
    <xf numFmtId="0" fontId="1" fillId="4" borderId="0" xfId="5" applyFill="1" applyBorder="1" applyAlignment="1" applyProtection="1">
      <alignment horizontal="center"/>
    </xf>
    <xf numFmtId="0" fontId="1" fillId="4" borderId="0" xfId="5" applyFill="1"/>
    <xf numFmtId="0" fontId="8" fillId="4" borderId="0" xfId="5" applyFont="1" applyFill="1" applyBorder="1" applyAlignment="1" applyProtection="1">
      <alignment horizontal="center" vertical="center" textRotation="90" wrapText="1"/>
    </xf>
    <xf numFmtId="0" fontId="19" fillId="4" borderId="5" xfId="5" applyFont="1" applyFill="1" applyBorder="1" applyAlignment="1" applyProtection="1">
      <alignment horizontal="center" vertical="center"/>
    </xf>
    <xf numFmtId="0" fontId="9" fillId="4" borderId="4" xfId="5" applyFont="1" applyFill="1" applyBorder="1" applyAlignment="1" applyProtection="1">
      <alignment horizontal="right"/>
    </xf>
    <xf numFmtId="0" fontId="9" fillId="4" borderId="4" xfId="5" applyFont="1" applyFill="1" applyBorder="1" applyAlignment="1" applyProtection="1">
      <alignment horizontal="center"/>
    </xf>
    <xf numFmtId="0" fontId="4" fillId="4" borderId="0" xfId="5" applyFont="1" applyFill="1" applyAlignment="1" applyProtection="1">
      <alignment horizontal="right" vertical="center"/>
    </xf>
    <xf numFmtId="0" fontId="9" fillId="4" borderId="4" xfId="5" applyFont="1" applyFill="1" applyBorder="1" applyAlignment="1" applyProtection="1">
      <alignment horizontal="right" shrinkToFit="1"/>
    </xf>
    <xf numFmtId="0" fontId="19" fillId="4" borderId="6" xfId="5" applyFont="1" applyFill="1" applyBorder="1" applyAlignment="1" applyProtection="1">
      <alignment horizontal="center" vertical="center"/>
    </xf>
    <xf numFmtId="0" fontId="9" fillId="4" borderId="7" xfId="5" applyFont="1" applyFill="1" applyBorder="1" applyAlignment="1" applyProtection="1">
      <alignment horizontal="right"/>
    </xf>
    <xf numFmtId="0" fontId="9" fillId="4" borderId="7" xfId="5" applyFont="1" applyFill="1" applyBorder="1" applyAlignment="1" applyProtection="1">
      <alignment horizontal="center"/>
    </xf>
    <xf numFmtId="0" fontId="9" fillId="4" borderId="7" xfId="5" applyFont="1" applyFill="1" applyBorder="1" applyAlignment="1" applyProtection="1">
      <alignment horizontal="right" shrinkToFit="1"/>
    </xf>
    <xf numFmtId="0" fontId="9" fillId="4" borderId="7" xfId="5" applyFont="1" applyFill="1" applyBorder="1" applyAlignment="1" applyProtection="1">
      <alignment horizontal="right" wrapText="1"/>
    </xf>
    <xf numFmtId="0" fontId="9" fillId="4" borderId="7" xfId="5" applyFont="1" applyFill="1" applyBorder="1" applyAlignment="1" applyProtection="1">
      <alignment horizontal="center" wrapText="1"/>
    </xf>
    <xf numFmtId="0" fontId="9" fillId="4" borderId="7" xfId="5" applyFont="1" applyFill="1" applyBorder="1" applyAlignment="1">
      <alignment horizontal="right"/>
    </xf>
    <xf numFmtId="0" fontId="9" fillId="4" borderId="7" xfId="5" applyFont="1" applyFill="1" applyBorder="1" applyAlignment="1">
      <alignment horizontal="center"/>
    </xf>
    <xf numFmtId="0" fontId="19" fillId="4" borderId="8" xfId="5" applyFont="1" applyFill="1" applyBorder="1" applyAlignment="1" applyProtection="1">
      <alignment horizontal="center" vertical="center"/>
    </xf>
    <xf numFmtId="0" fontId="9" fillId="4" borderId="9" xfId="5" applyFont="1" applyFill="1" applyBorder="1" applyAlignment="1" applyProtection="1">
      <alignment horizontal="right" shrinkToFit="1"/>
    </xf>
    <xf numFmtId="0" fontId="9" fillId="4" borderId="9" xfId="5" applyFont="1" applyFill="1" applyBorder="1" applyAlignment="1" applyProtection="1">
      <alignment horizontal="right" wrapText="1"/>
    </xf>
    <xf numFmtId="0" fontId="9" fillId="4" borderId="9" xfId="5" applyFont="1" applyFill="1" applyBorder="1" applyAlignment="1" applyProtection="1">
      <alignment horizontal="center" wrapText="1"/>
    </xf>
    <xf numFmtId="0" fontId="10" fillId="4" borderId="0" xfId="5" applyFont="1" applyFill="1" applyBorder="1" applyAlignment="1" applyProtection="1">
      <alignment horizontal="right"/>
    </xf>
    <xf numFmtId="0" fontId="2" fillId="4" borderId="0" xfId="5" applyFont="1" applyFill="1" applyAlignment="1" applyProtection="1">
      <alignment horizontal="center" vertical="center"/>
    </xf>
    <xf numFmtId="0" fontId="1" fillId="4" borderId="0" xfId="5" applyFill="1" applyAlignment="1">
      <alignment horizontal="center"/>
    </xf>
    <xf numFmtId="0" fontId="10" fillId="4" borderId="0" xfId="5" applyFont="1" applyFill="1" applyBorder="1" applyAlignment="1" applyProtection="1">
      <alignment horizontal="left"/>
    </xf>
    <xf numFmtId="0" fontId="6" fillId="4" borderId="0" xfId="5" applyFont="1" applyFill="1" applyBorder="1" applyAlignment="1" applyProtection="1">
      <alignment horizontal="center" vertical="center" textRotation="90" wrapText="1"/>
    </xf>
    <xf numFmtId="0" fontId="3" fillId="4" borderId="5" xfId="5" applyFont="1" applyFill="1" applyBorder="1" applyAlignment="1" applyProtection="1">
      <alignment horizontal="center" vertical="center"/>
    </xf>
    <xf numFmtId="0" fontId="9" fillId="4" borderId="4" xfId="5" applyFont="1" applyFill="1" applyBorder="1" applyAlignment="1" applyProtection="1">
      <alignment horizontal="center" vertical="center"/>
    </xf>
    <xf numFmtId="0" fontId="5" fillId="4" borderId="2" xfId="5" applyFont="1" applyFill="1" applyBorder="1" applyAlignment="1" applyProtection="1">
      <alignment horizontal="center" wrapText="1"/>
    </xf>
    <xf numFmtId="0" fontId="17" fillId="4" borderId="0" xfId="0" applyFont="1" applyFill="1" applyBorder="1"/>
    <xf numFmtId="0" fontId="9" fillId="4" borderId="7" xfId="5" applyFont="1" applyFill="1" applyBorder="1" applyAlignment="1" applyProtection="1">
      <alignment horizontal="center" vertical="center"/>
    </xf>
    <xf numFmtId="0" fontId="9" fillId="4" borderId="7" xfId="5" applyFont="1" applyFill="1" applyBorder="1" applyAlignment="1" applyProtection="1">
      <alignment horizontal="center" shrinkToFit="1"/>
    </xf>
    <xf numFmtId="0" fontId="9" fillId="4" borderId="9" xfId="5" applyFont="1" applyFill="1" applyBorder="1" applyAlignment="1" applyProtection="1">
      <alignment horizontal="center"/>
    </xf>
    <xf numFmtId="0" fontId="3" fillId="4" borderId="0" xfId="5" applyFont="1" applyFill="1" applyBorder="1" applyAlignment="1" applyProtection="1">
      <alignment horizontal="center"/>
    </xf>
    <xf numFmtId="0" fontId="5" fillId="4" borderId="0" xfId="5" applyFont="1" applyFill="1" applyBorder="1" applyAlignment="1" applyProtection="1">
      <alignment horizontal="right"/>
    </xf>
    <xf numFmtId="0" fontId="5" fillId="4" borderId="0" xfId="5" applyFont="1" applyFill="1" applyBorder="1" applyAlignment="1" applyProtection="1">
      <alignment horizontal="center"/>
    </xf>
    <xf numFmtId="1" fontId="5" fillId="4" borderId="0" xfId="2" applyNumberFormat="1" applyFont="1" applyFill="1" applyBorder="1" applyAlignment="1" applyProtection="1">
      <alignment horizontal="center"/>
    </xf>
    <xf numFmtId="0" fontId="9" fillId="4" borderId="4" xfId="5" applyFont="1" applyFill="1" applyBorder="1" applyAlignment="1" applyProtection="1">
      <alignment horizontal="center" shrinkToFit="1"/>
    </xf>
    <xf numFmtId="0" fontId="9" fillId="4" borderId="7" xfId="5" applyFont="1" applyFill="1" applyBorder="1" applyAlignment="1" applyProtection="1">
      <alignment horizontal="center" wrapText="1" shrinkToFit="1"/>
    </xf>
    <xf numFmtId="0" fontId="9" fillId="4" borderId="9" xfId="5" applyFont="1" applyFill="1" applyBorder="1" applyAlignment="1" applyProtection="1">
      <alignment horizontal="center" shrinkToFit="1"/>
    </xf>
    <xf numFmtId="0" fontId="5" fillId="4" borderId="0" xfId="5" applyFont="1" applyFill="1" applyBorder="1" applyProtection="1"/>
    <xf numFmtId="1" fontId="1" fillId="4" borderId="0" xfId="5" applyNumberFormat="1" applyFill="1" applyBorder="1" applyAlignment="1" applyProtection="1">
      <alignment horizontal="center"/>
    </xf>
    <xf numFmtId="9" fontId="5" fillId="4" borderId="0" xfId="9" applyFont="1" applyFill="1" applyBorder="1" applyAlignment="1" applyProtection="1">
      <alignment horizontal="center"/>
    </xf>
    <xf numFmtId="0" fontId="30" fillId="4" borderId="0" xfId="4" applyFill="1" applyBorder="1" applyAlignment="1" applyProtection="1">
      <alignment horizontal="center" vertical="center" textRotation="90" wrapText="1"/>
    </xf>
    <xf numFmtId="1" fontId="9" fillId="4" borderId="7" xfId="5" applyNumberFormat="1" applyFont="1" applyFill="1" applyBorder="1" applyAlignment="1" applyProtection="1">
      <alignment horizontal="center" shrinkToFit="1"/>
    </xf>
    <xf numFmtId="0" fontId="7" fillId="4" borderId="0" xfId="5" applyFont="1" applyFill="1" applyBorder="1" applyProtection="1"/>
    <xf numFmtId="0" fontId="1" fillId="4" borderId="0" xfId="5" applyFill="1" applyBorder="1"/>
    <xf numFmtId="0" fontId="1" fillId="4" borderId="0" xfId="5" applyFill="1" applyBorder="1" applyAlignment="1">
      <alignment horizontal="center"/>
    </xf>
    <xf numFmtId="1" fontId="1" fillId="4" borderId="0" xfId="5" applyNumberFormat="1" applyFill="1" applyBorder="1"/>
    <xf numFmtId="167" fontId="0" fillId="4" borderId="0" xfId="0" applyNumberFormat="1" applyFill="1" applyBorder="1" applyAlignment="1">
      <alignment horizontal="center"/>
    </xf>
    <xf numFmtId="0" fontId="31" fillId="4" borderId="5" xfId="0" applyFont="1" applyFill="1" applyBorder="1" applyAlignment="1" applyProtection="1">
      <alignment horizontal="right"/>
      <protection hidden="1"/>
    </xf>
    <xf numFmtId="0" fontId="31" fillId="4" borderId="6" xfId="0" applyFont="1" applyFill="1" applyBorder="1" applyAlignment="1" applyProtection="1">
      <alignment horizontal="right"/>
      <protection hidden="1"/>
    </xf>
    <xf numFmtId="0" fontId="31" fillId="4" borderId="8" xfId="0" applyFont="1" applyFill="1" applyBorder="1" applyAlignment="1" applyProtection="1">
      <alignment horizontal="right"/>
      <protection hidden="1"/>
    </xf>
    <xf numFmtId="0" fontId="0" fillId="4" borderId="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hidden="1"/>
    </xf>
    <xf numFmtId="0" fontId="0" fillId="6" borderId="7" xfId="0" applyFill="1" applyBorder="1" applyAlignment="1" applyProtection="1">
      <alignment vertical="center" wrapText="1"/>
      <protection locked="0"/>
    </xf>
    <xf numFmtId="15" fontId="0" fillId="6" borderId="7" xfId="0" applyNumberForma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6" borderId="9"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2" xfId="0" applyFill="1" applyBorder="1" applyProtection="1">
      <protection hidden="1"/>
    </xf>
    <xf numFmtId="0" fontId="0" fillId="6" borderId="1" xfId="0" applyFill="1" applyBorder="1" applyProtection="1">
      <protection hidden="1"/>
    </xf>
    <xf numFmtId="0" fontId="0" fillId="6" borderId="3" xfId="0" applyFill="1" applyBorder="1" applyProtection="1">
      <protection hidden="1"/>
    </xf>
    <xf numFmtId="0" fontId="31" fillId="4" borderId="10" xfId="0" applyFont="1" applyFill="1" applyBorder="1"/>
    <xf numFmtId="0" fontId="31" fillId="4" borderId="0" xfId="0" applyFont="1" applyFill="1" applyBorder="1"/>
    <xf numFmtId="0" fontId="0" fillId="4" borderId="11" xfId="0" applyFill="1" applyBorder="1"/>
    <xf numFmtId="0" fontId="31" fillId="4" borderId="5" xfId="0" applyFont="1" applyFill="1" applyBorder="1" applyAlignment="1">
      <alignment horizontal="right"/>
    </xf>
    <xf numFmtId="0" fontId="31" fillId="4" borderId="6" xfId="0" applyFont="1" applyFill="1" applyBorder="1" applyAlignment="1">
      <alignment horizontal="right"/>
    </xf>
    <xf numFmtId="0" fontId="31" fillId="4" borderId="12" xfId="0" applyFont="1" applyFill="1" applyBorder="1" applyAlignment="1">
      <alignment horizontal="right"/>
    </xf>
    <xf numFmtId="0" fontId="31" fillId="4" borderId="8" xfId="0" applyFont="1" applyFill="1" applyBorder="1" applyAlignment="1">
      <alignment horizontal="right"/>
    </xf>
    <xf numFmtId="0" fontId="31" fillId="4" borderId="5" xfId="0" applyFont="1" applyFill="1" applyBorder="1"/>
    <xf numFmtId="0" fontId="31" fillId="4" borderId="4" xfId="0" applyFont="1" applyFill="1" applyBorder="1"/>
    <xf numFmtId="0" fontId="31" fillId="4" borderId="2" xfId="0" applyFont="1" applyFill="1" applyBorder="1"/>
    <xf numFmtId="0" fontId="32" fillId="4" borderId="0" xfId="0" applyFont="1" applyFill="1"/>
    <xf numFmtId="0" fontId="0" fillId="6" borderId="6" xfId="0" applyFill="1" applyBorder="1"/>
    <xf numFmtId="0" fontId="0" fillId="6" borderId="7" xfId="0" applyFill="1" applyBorder="1"/>
    <xf numFmtId="0" fontId="0" fillId="6" borderId="1" xfId="0" applyFill="1" applyBorder="1"/>
    <xf numFmtId="0" fontId="0" fillId="6" borderId="8" xfId="0" applyFill="1" applyBorder="1"/>
    <xf numFmtId="0" fontId="0" fillId="6" borderId="9" xfId="0" applyFill="1" applyBorder="1"/>
    <xf numFmtId="0" fontId="0" fillId="6" borderId="3" xfId="0" applyFill="1" applyBorder="1"/>
    <xf numFmtId="0" fontId="33" fillId="4" borderId="10" xfId="0" applyFont="1" applyFill="1" applyBorder="1" applyAlignment="1">
      <alignment vertical="center"/>
    </xf>
    <xf numFmtId="0" fontId="1" fillId="4" borderId="0" xfId="0" applyFont="1" applyFill="1" applyBorder="1"/>
    <xf numFmtId="0" fontId="1" fillId="0" borderId="0" xfId="0" applyFont="1" applyFill="1" applyBorder="1"/>
    <xf numFmtId="167" fontId="1" fillId="4" borderId="0" xfId="0" applyNumberFormat="1" applyFont="1" applyFill="1" applyBorder="1"/>
    <xf numFmtId="0" fontId="8" fillId="4" borderId="4" xfId="6" applyFont="1" applyFill="1" applyBorder="1" applyAlignment="1">
      <alignment horizontal="center" wrapText="1"/>
    </xf>
    <xf numFmtId="0" fontId="8" fillId="4" borderId="2" xfId="6" applyFont="1" applyFill="1" applyBorder="1" applyAlignment="1">
      <alignment horizontal="center" wrapText="1"/>
    </xf>
    <xf numFmtId="0" fontId="9" fillId="4" borderId="0" xfId="0" applyFont="1" applyFill="1"/>
    <xf numFmtId="0" fontId="9" fillId="0" borderId="0" xfId="0" applyFont="1" applyFill="1"/>
    <xf numFmtId="0" fontId="9" fillId="4" borderId="7" xfId="6" applyFont="1" applyFill="1" applyBorder="1" applyAlignment="1">
      <alignment horizontal="center" wrapText="1"/>
    </xf>
    <xf numFmtId="0" fontId="9" fillId="4" borderId="1" xfId="6" applyFont="1" applyFill="1" applyBorder="1" applyAlignment="1">
      <alignment horizontal="center" wrapText="1"/>
    </xf>
    <xf numFmtId="0" fontId="24" fillId="4" borderId="5" xfId="6" applyFont="1" applyFill="1" applyBorder="1" applyAlignment="1">
      <alignment horizontal="center" wrapText="1"/>
    </xf>
    <xf numFmtId="0" fontId="24" fillId="4" borderId="4" xfId="6" applyFont="1" applyFill="1" applyBorder="1" applyAlignment="1">
      <alignment horizontal="center" wrapText="1"/>
    </xf>
    <xf numFmtId="2" fontId="9" fillId="4" borderId="7" xfId="6" applyNumberFormat="1" applyFont="1" applyFill="1" applyBorder="1" applyAlignment="1">
      <alignment horizontal="center" wrapText="1"/>
    </xf>
    <xf numFmtId="1" fontId="9" fillId="4" borderId="1" xfId="6" applyNumberFormat="1" applyFont="1" applyFill="1" applyBorder="1" applyAlignment="1">
      <alignment horizontal="center" wrapText="1"/>
    </xf>
    <xf numFmtId="3" fontId="9" fillId="4" borderId="9" xfId="6" applyNumberFormat="1" applyFont="1" applyFill="1" applyBorder="1" applyAlignment="1">
      <alignment horizontal="center" wrapText="1"/>
    </xf>
    <xf numFmtId="0" fontId="9" fillId="4" borderId="9" xfId="6" applyFont="1" applyFill="1" applyBorder="1" applyAlignment="1">
      <alignment horizontal="center" wrapText="1"/>
    </xf>
    <xf numFmtId="1" fontId="9" fillId="4" borderId="3" xfId="6" applyNumberFormat="1" applyFont="1" applyFill="1" applyBorder="1" applyAlignment="1">
      <alignment horizontal="center" wrapText="1"/>
    </xf>
    <xf numFmtId="0" fontId="9" fillId="4" borderId="4" xfId="5" applyFont="1" applyFill="1" applyBorder="1" applyAlignment="1" applyProtection="1">
      <alignment horizontal="right" vertical="center"/>
    </xf>
    <xf numFmtId="0" fontId="9" fillId="4" borderId="7" xfId="5" applyFont="1" applyFill="1" applyBorder="1" applyAlignment="1" applyProtection="1">
      <alignment horizontal="right" vertical="center"/>
    </xf>
    <xf numFmtId="0" fontId="9" fillId="4" borderId="9" xfId="5" applyFont="1" applyFill="1" applyBorder="1" applyAlignment="1" applyProtection="1">
      <alignment horizontal="right"/>
    </xf>
    <xf numFmtId="0" fontId="9" fillId="4" borderId="7" xfId="5" applyFont="1" applyFill="1" applyBorder="1" applyAlignment="1" applyProtection="1">
      <alignment horizontal="right" wrapText="1" shrinkToFit="1"/>
    </xf>
    <xf numFmtId="1" fontId="9" fillId="4" borderId="7" xfId="5" applyNumberFormat="1" applyFont="1" applyFill="1" applyBorder="1" applyAlignment="1" applyProtection="1">
      <alignment horizontal="right" shrinkToFit="1"/>
    </xf>
    <xf numFmtId="0" fontId="9" fillId="4" borderId="0" xfId="0" applyFont="1" applyFill="1" applyBorder="1"/>
    <xf numFmtId="0" fontId="9" fillId="0" borderId="0" xfId="0" applyFont="1" applyFill="1" applyBorder="1"/>
    <xf numFmtId="167" fontId="1" fillId="4" borderId="0" xfId="0" applyNumberFormat="1" applyFont="1" applyFill="1" applyBorder="1" applyAlignment="1">
      <alignment horizontal="right"/>
    </xf>
    <xf numFmtId="0" fontId="9" fillId="4" borderId="0" xfId="6" applyFont="1" applyFill="1" applyAlignment="1">
      <alignment horizontal="right"/>
    </xf>
    <xf numFmtId="0" fontId="9" fillId="4" borderId="0" xfId="0" applyFont="1" applyFill="1" applyAlignment="1">
      <alignment horizontal="right"/>
    </xf>
    <xf numFmtId="0" fontId="9" fillId="0" borderId="0" xfId="0" applyFont="1" applyFill="1" applyAlignment="1">
      <alignment horizontal="right"/>
    </xf>
    <xf numFmtId="0" fontId="14" fillId="4" borderId="0" xfId="6" applyFont="1" applyFill="1" applyBorder="1" applyAlignment="1">
      <alignment horizontal="center" vertical="center" textRotation="90"/>
    </xf>
    <xf numFmtId="0" fontId="14" fillId="4" borderId="13" xfId="6" applyFont="1" applyFill="1" applyBorder="1" applyAlignment="1">
      <alignment horizontal="center" vertical="center" textRotation="90"/>
    </xf>
    <xf numFmtId="0" fontId="9" fillId="4" borderId="6" xfId="6" applyFont="1" applyFill="1" applyBorder="1" applyAlignment="1">
      <alignment horizontal="right" vertical="top" wrapText="1"/>
    </xf>
    <xf numFmtId="0" fontId="9" fillId="4" borderId="6" xfId="6" applyFont="1" applyFill="1" applyBorder="1" applyAlignment="1">
      <alignment horizontal="right" wrapText="1"/>
    </xf>
    <xf numFmtId="0" fontId="9" fillId="4" borderId="5" xfId="6" applyFont="1" applyFill="1" applyBorder="1" applyAlignment="1">
      <alignment horizontal="right" wrapText="1"/>
    </xf>
    <xf numFmtId="0" fontId="0" fillId="0" borderId="0" xfId="0" applyFont="1" applyBorder="1"/>
    <xf numFmtId="0" fontId="0" fillId="4" borderId="0" xfId="0" applyFont="1" applyFill="1" applyBorder="1"/>
    <xf numFmtId="0" fontId="0" fillId="4" borderId="0" xfId="0" applyFont="1" applyFill="1" applyBorder="1" applyAlignment="1">
      <alignment horizontal="center"/>
    </xf>
    <xf numFmtId="46" fontId="1" fillId="0" borderId="0" xfId="0" applyNumberFormat="1" applyFont="1" applyAlignment="1">
      <alignment horizontal="left"/>
    </xf>
    <xf numFmtId="0" fontId="1" fillId="0" borderId="0" xfId="0" applyFont="1" applyAlignment="1">
      <alignment horizontal="left"/>
    </xf>
    <xf numFmtId="167" fontId="0" fillId="0" borderId="0" xfId="0" applyNumberFormat="1" applyFont="1" applyBorder="1"/>
    <xf numFmtId="0" fontId="9" fillId="4" borderId="7" xfId="6" applyFont="1" applyFill="1" applyBorder="1" applyAlignment="1">
      <alignment horizontal="center" vertical="top" wrapText="1"/>
    </xf>
    <xf numFmtId="0" fontId="9" fillId="4" borderId="1" xfId="6" applyFont="1" applyFill="1" applyBorder="1" applyAlignment="1">
      <alignment horizontal="center" vertical="top" wrapText="1"/>
    </xf>
    <xf numFmtId="0" fontId="24" fillId="4" borderId="6" xfId="6" applyFont="1" applyFill="1" applyBorder="1" applyAlignment="1">
      <alignment horizontal="right" wrapText="1"/>
    </xf>
    <xf numFmtId="0" fontId="9" fillId="4" borderId="8" xfId="6" applyFont="1" applyFill="1" applyBorder="1" applyAlignment="1">
      <alignment horizontal="right" wrapText="1"/>
    </xf>
    <xf numFmtId="0" fontId="9" fillId="4" borderId="4" xfId="6" applyFont="1" applyFill="1" applyBorder="1" applyAlignment="1">
      <alignment horizontal="center" wrapText="1"/>
    </xf>
    <xf numFmtId="0" fontId="9" fillId="4" borderId="2" xfId="6" applyFont="1" applyFill="1" applyBorder="1" applyAlignment="1">
      <alignment horizontal="center" wrapText="1"/>
    </xf>
    <xf numFmtId="168" fontId="0" fillId="0" borderId="0" xfId="0" applyNumberFormat="1" applyFont="1" applyBorder="1"/>
    <xf numFmtId="0" fontId="0" fillId="4" borderId="14" xfId="0" applyNumberFormat="1" applyFont="1" applyFill="1" applyBorder="1" applyAlignment="1">
      <alignment horizontal="center"/>
    </xf>
    <xf numFmtId="0" fontId="1" fillId="0" borderId="0" xfId="0" applyFont="1" applyAlignment="1">
      <alignment horizontal="center"/>
    </xf>
    <xf numFmtId="0" fontId="0" fillId="0" borderId="0" xfId="0" applyFont="1" applyBorder="1" applyAlignment="1">
      <alignment horizontal="center"/>
    </xf>
    <xf numFmtId="0" fontId="0" fillId="0" borderId="0" xfId="0" applyNumberFormat="1" applyBorder="1"/>
    <xf numFmtId="167" fontId="0" fillId="4" borderId="0" xfId="0" applyNumberFormat="1" applyFont="1" applyFill="1" applyBorder="1" applyAlignment="1">
      <alignment horizontal="center"/>
    </xf>
    <xf numFmtId="167" fontId="31" fillId="4" borderId="5" xfId="0" applyNumberFormat="1" applyFont="1" applyFill="1" applyBorder="1" applyAlignment="1">
      <alignment horizontal="center" vertical="center" wrapText="1" shrinkToFit="1"/>
    </xf>
    <xf numFmtId="167" fontId="31" fillId="4" borderId="4" xfId="0" applyNumberFormat="1" applyFont="1" applyFill="1" applyBorder="1" applyAlignment="1">
      <alignment horizontal="center" vertical="center" wrapText="1" shrinkToFit="1"/>
    </xf>
    <xf numFmtId="167" fontId="22" fillId="4" borderId="15" xfId="0" applyNumberFormat="1" applyFont="1" applyFill="1" applyBorder="1" applyAlignment="1">
      <alignment horizontal="center"/>
    </xf>
    <xf numFmtId="167" fontId="1" fillId="0" borderId="0" xfId="0" applyNumberFormat="1" applyFont="1" applyAlignment="1">
      <alignment horizontal="center"/>
    </xf>
    <xf numFmtId="167" fontId="0" fillId="0" borderId="0" xfId="0" applyNumberFormat="1" applyFont="1" applyBorder="1" applyAlignment="1">
      <alignment horizontal="center"/>
    </xf>
    <xf numFmtId="46" fontId="1" fillId="0" borderId="0" xfId="0" applyNumberFormat="1" applyFont="1" applyAlignment="1">
      <alignment horizontal="center"/>
    </xf>
    <xf numFmtId="0" fontId="0" fillId="4" borderId="16" xfId="0" applyNumberFormat="1" applyFont="1" applyFill="1" applyBorder="1" applyAlignment="1">
      <alignment horizontal="center"/>
    </xf>
    <xf numFmtId="0" fontId="19" fillId="4" borderId="12" xfId="5" applyFont="1" applyFill="1" applyBorder="1" applyAlignment="1" applyProtection="1">
      <alignment horizontal="center" vertical="center"/>
    </xf>
    <xf numFmtId="0" fontId="19" fillId="4" borderId="17" xfId="5" applyFont="1" applyFill="1" applyBorder="1" applyAlignment="1" applyProtection="1">
      <alignment horizontal="center" vertical="center"/>
    </xf>
    <xf numFmtId="169" fontId="0" fillId="4" borderId="0" xfId="0" applyNumberFormat="1" applyFont="1" applyFill="1" applyBorder="1" applyAlignment="1">
      <alignment horizontal="center"/>
    </xf>
    <xf numFmtId="9" fontId="1" fillId="4" borderId="7" xfId="8" applyNumberFormat="1" applyFont="1" applyFill="1" applyBorder="1" applyAlignment="1" applyProtection="1">
      <alignment horizontal="center"/>
    </xf>
    <xf numFmtId="164" fontId="29" fillId="0" borderId="0" xfId="1" applyFont="1" applyBorder="1"/>
    <xf numFmtId="1" fontId="1" fillId="4" borderId="7" xfId="0" applyNumberFormat="1" applyFont="1" applyFill="1" applyBorder="1" applyAlignment="1">
      <alignment horizontal="center"/>
    </xf>
    <xf numFmtId="1" fontId="0" fillId="7" borderId="18" xfId="0" applyNumberFormat="1" applyFont="1" applyFill="1" applyBorder="1" applyAlignment="1">
      <alignment horizontal="center"/>
    </xf>
    <xf numFmtId="1" fontId="0" fillId="4" borderId="18" xfId="0" applyNumberFormat="1" applyFont="1" applyFill="1" applyBorder="1" applyAlignment="1">
      <alignment horizontal="center"/>
    </xf>
    <xf numFmtId="0" fontId="24" fillId="4" borderId="2" xfId="6" applyFont="1" applyFill="1" applyBorder="1" applyAlignment="1">
      <alignment horizontal="center" wrapText="1"/>
    </xf>
    <xf numFmtId="0" fontId="24" fillId="4" borderId="6" xfId="6" applyFont="1" applyFill="1" applyBorder="1" applyAlignment="1">
      <alignment horizontal="center" wrapText="1"/>
    </xf>
    <xf numFmtId="0" fontId="24" fillId="4" borderId="8" xfId="6" applyFont="1" applyFill="1" applyBorder="1" applyAlignment="1">
      <alignment horizontal="center" wrapText="1"/>
    </xf>
    <xf numFmtId="2" fontId="24" fillId="4" borderId="9" xfId="6" applyNumberFormat="1" applyFont="1" applyFill="1" applyBorder="1" applyAlignment="1">
      <alignment horizontal="center" wrapText="1"/>
    </xf>
    <xf numFmtId="2" fontId="24" fillId="4" borderId="3" xfId="6" applyNumberFormat="1" applyFont="1" applyFill="1" applyBorder="1" applyAlignment="1">
      <alignment horizontal="center" wrapText="1"/>
    </xf>
    <xf numFmtId="2" fontId="24" fillId="4" borderId="1" xfId="6" applyNumberFormat="1" applyFont="1" applyFill="1" applyBorder="1" applyAlignment="1">
      <alignment horizontal="center" wrapText="1"/>
    </xf>
    <xf numFmtId="0" fontId="5" fillId="4" borderId="4" xfId="5" applyFont="1" applyFill="1" applyBorder="1" applyAlignment="1" applyProtection="1">
      <alignment horizontal="center" wrapText="1"/>
    </xf>
    <xf numFmtId="9" fontId="1" fillId="4" borderId="9" xfId="9" applyFont="1" applyFill="1" applyBorder="1" applyAlignment="1" applyProtection="1">
      <alignment horizontal="center"/>
    </xf>
    <xf numFmtId="0" fontId="0" fillId="0" borderId="0" xfId="0" applyFont="1" applyFill="1" applyBorder="1"/>
    <xf numFmtId="0" fontId="11" fillId="4" borderId="0" xfId="5" applyFont="1" applyFill="1" applyBorder="1" applyAlignment="1" applyProtection="1">
      <alignment vertical="center"/>
    </xf>
    <xf numFmtId="0" fontId="0" fillId="6" borderId="0" xfId="0" applyFill="1"/>
    <xf numFmtId="0" fontId="1" fillId="6" borderId="0" xfId="5" applyFill="1" applyBorder="1" applyAlignment="1" applyProtection="1"/>
    <xf numFmtId="0" fontId="1" fillId="6" borderId="0" xfId="5" applyFill="1" applyBorder="1" applyAlignment="1" applyProtection="1">
      <alignment horizontal="center"/>
    </xf>
    <xf numFmtId="0" fontId="1" fillId="6" borderId="0" xfId="5" applyFill="1"/>
    <xf numFmtId="0" fontId="8" fillId="6" borderId="0" xfId="5" applyFont="1" applyFill="1" applyBorder="1" applyAlignment="1" applyProtection="1">
      <alignment horizontal="center" vertical="center" textRotation="90" wrapText="1"/>
    </xf>
    <xf numFmtId="0" fontId="7" fillId="6" borderId="0" xfId="5" applyFont="1" applyFill="1" applyBorder="1" applyProtection="1"/>
    <xf numFmtId="0" fontId="0" fillId="6" borderId="0" xfId="0" applyFill="1" applyBorder="1"/>
    <xf numFmtId="0" fontId="4" fillId="6" borderId="0" xfId="5" applyFont="1" applyFill="1" applyBorder="1" applyAlignment="1" applyProtection="1">
      <alignment horizontal="center"/>
    </xf>
    <xf numFmtId="0" fontId="1" fillId="6" borderId="0" xfId="5" applyFill="1" applyBorder="1"/>
    <xf numFmtId="0" fontId="1" fillId="6" borderId="0" xfId="5" applyFill="1" applyBorder="1" applyAlignment="1">
      <alignment horizontal="center"/>
    </xf>
    <xf numFmtId="1" fontId="1" fillId="6" borderId="0" xfId="5" applyNumberFormat="1" applyFill="1" applyBorder="1"/>
    <xf numFmtId="0" fontId="0" fillId="6" borderId="0" xfId="0" applyFill="1" applyBorder="1" applyAlignment="1">
      <alignment horizontal="center"/>
    </xf>
    <xf numFmtId="0" fontId="0" fillId="6" borderId="0" xfId="0" applyFill="1" applyAlignment="1">
      <alignment horizontal="center"/>
    </xf>
    <xf numFmtId="0" fontId="8" fillId="6" borderId="0" xfId="5" applyFont="1" applyFill="1" applyBorder="1" applyAlignment="1" applyProtection="1">
      <alignment horizontal="center" vertical="center"/>
    </xf>
    <xf numFmtId="0" fontId="34" fillId="6" borderId="0" xfId="0" applyFont="1" applyFill="1"/>
    <xf numFmtId="0" fontId="14" fillId="6" borderId="0" xfId="5" applyFont="1" applyFill="1" applyBorder="1" applyAlignment="1" applyProtection="1">
      <alignment horizontal="left" vertical="center"/>
    </xf>
    <xf numFmtId="0" fontId="14" fillId="6" borderId="0" xfId="5" applyFont="1" applyFill="1" applyBorder="1" applyAlignment="1" applyProtection="1">
      <alignment horizontal="center" vertical="center"/>
    </xf>
    <xf numFmtId="0" fontId="35" fillId="6" borderId="0" xfId="0" applyFont="1" applyFill="1"/>
    <xf numFmtId="0" fontId="36" fillId="6" borderId="0" xfId="5" applyFont="1" applyFill="1" applyBorder="1" applyAlignment="1" applyProtection="1">
      <alignment horizontal="left" vertical="center"/>
    </xf>
    <xf numFmtId="0" fontId="36" fillId="6" borderId="0" xfId="5" applyFont="1" applyFill="1" applyBorder="1" applyAlignment="1" applyProtection="1">
      <alignment horizontal="center" vertical="center"/>
    </xf>
    <xf numFmtId="0" fontId="9" fillId="4" borderId="19" xfId="5" applyFont="1" applyFill="1" applyBorder="1" applyAlignment="1" applyProtection="1">
      <alignment horizontal="right" shrinkToFit="1"/>
    </xf>
    <xf numFmtId="0" fontId="9" fillId="4" borderId="19" xfId="5" applyFont="1" applyFill="1" applyBorder="1" applyAlignment="1" applyProtection="1">
      <alignment horizontal="center" shrinkToFit="1"/>
    </xf>
    <xf numFmtId="3" fontId="1" fillId="4" borderId="4" xfId="2" applyNumberFormat="1" applyFont="1" applyFill="1" applyBorder="1" applyAlignment="1" applyProtection="1">
      <alignment horizontal="center"/>
    </xf>
    <xf numFmtId="3" fontId="1" fillId="4" borderId="7" xfId="2" applyNumberFormat="1" applyFont="1" applyFill="1" applyBorder="1" applyAlignment="1" applyProtection="1">
      <alignment horizontal="center"/>
    </xf>
    <xf numFmtId="3" fontId="1" fillId="4" borderId="9" xfId="5" applyNumberFormat="1" applyFont="1" applyFill="1" applyBorder="1" applyAlignment="1" applyProtection="1">
      <alignment horizontal="center"/>
    </xf>
    <xf numFmtId="0" fontId="0" fillId="4" borderId="3" xfId="0" applyFont="1" applyFill="1" applyBorder="1" applyAlignment="1">
      <alignment horizontal="center"/>
    </xf>
    <xf numFmtId="3" fontId="1" fillId="4" borderId="1" xfId="5" applyNumberFormat="1" applyFont="1" applyFill="1" applyBorder="1" applyAlignment="1" applyProtection="1">
      <alignment horizontal="center"/>
    </xf>
    <xf numFmtId="9" fontId="1" fillId="4" borderId="1" xfId="8" applyNumberFormat="1" applyFont="1" applyFill="1" applyBorder="1" applyAlignment="1" applyProtection="1">
      <alignment horizontal="center"/>
    </xf>
    <xf numFmtId="1" fontId="9" fillId="4" borderId="9" xfId="5" applyNumberFormat="1" applyFont="1" applyFill="1" applyBorder="1" applyAlignment="1" applyProtection="1">
      <alignment horizontal="center" shrinkToFit="1"/>
    </xf>
    <xf numFmtId="3" fontId="1" fillId="4" borderId="3" xfId="5" applyNumberFormat="1" applyFont="1" applyFill="1" applyBorder="1" applyAlignment="1" applyProtection="1">
      <alignment horizontal="center"/>
    </xf>
    <xf numFmtId="3" fontId="1" fillId="4" borderId="7" xfId="5" applyNumberFormat="1" applyFont="1" applyFill="1" applyBorder="1" applyAlignment="1" applyProtection="1">
      <alignment horizontal="center"/>
    </xf>
    <xf numFmtId="0" fontId="0" fillId="0" borderId="0" xfId="0" applyFill="1"/>
    <xf numFmtId="0" fontId="0" fillId="0" borderId="0" xfId="0" applyFill="1" applyAlignment="1">
      <alignment horizontal="center"/>
    </xf>
    <xf numFmtId="0" fontId="9" fillId="4" borderId="20" xfId="5" applyFont="1" applyFill="1" applyBorder="1" applyAlignment="1" applyProtection="1">
      <alignment horizontal="right" shrinkToFit="1"/>
    </xf>
    <xf numFmtId="0" fontId="9" fillId="4" borderId="20" xfId="5" applyFont="1" applyFill="1" applyBorder="1" applyAlignment="1" applyProtection="1">
      <alignment horizontal="center" shrinkToFit="1"/>
    </xf>
    <xf numFmtId="0" fontId="8" fillId="4" borderId="4" xfId="6" applyFont="1" applyFill="1" applyBorder="1" applyAlignment="1">
      <alignment horizontal="center" wrapText="1"/>
    </xf>
    <xf numFmtId="0" fontId="9" fillId="4" borderId="7" xfId="6" applyFont="1" applyFill="1" applyBorder="1" applyAlignment="1">
      <alignment horizontal="center" wrapText="1"/>
    </xf>
    <xf numFmtId="0" fontId="9" fillId="4" borderId="7" xfId="6" applyFont="1" applyFill="1" applyBorder="1" applyAlignment="1">
      <alignment horizontal="center" vertical="top" wrapText="1"/>
    </xf>
    <xf numFmtId="0" fontId="9" fillId="4" borderId="9" xfId="6" applyFont="1" applyFill="1" applyBorder="1" applyAlignment="1">
      <alignment horizontal="center" wrapText="1"/>
    </xf>
    <xf numFmtId="0" fontId="9" fillId="6" borderId="0" xfId="0" applyFont="1" applyFill="1"/>
    <xf numFmtId="0" fontId="8" fillId="6" borderId="0" xfId="0" applyFont="1" applyFill="1" applyBorder="1" applyAlignment="1">
      <alignment horizontal="left"/>
    </xf>
    <xf numFmtId="0" fontId="8" fillId="6" borderId="0" xfId="0" applyFont="1" applyFill="1" applyBorder="1" applyAlignment="1">
      <alignment horizontal="center"/>
    </xf>
    <xf numFmtId="0" fontId="14" fillId="6" borderId="13" xfId="6" applyFont="1" applyFill="1" applyBorder="1" applyAlignment="1">
      <alignment horizontal="center" vertical="center" textRotation="90"/>
    </xf>
    <xf numFmtId="0" fontId="1" fillId="4" borderId="0" xfId="5" applyFill="1" applyBorder="1" applyAlignment="1">
      <alignment horizontal="right"/>
    </xf>
    <xf numFmtId="4" fontId="1" fillId="4" borderId="7" xfId="5" applyNumberFormat="1" applyFont="1" applyFill="1" applyBorder="1" applyAlignment="1" applyProtection="1">
      <alignment horizontal="center"/>
    </xf>
    <xf numFmtId="4" fontId="1" fillId="4" borderId="1" xfId="5" applyNumberFormat="1" applyFont="1" applyFill="1" applyBorder="1" applyAlignment="1" applyProtection="1">
      <alignment horizontal="center"/>
    </xf>
    <xf numFmtId="0" fontId="19" fillId="4" borderId="0" xfId="5" applyFont="1" applyFill="1" applyBorder="1" applyAlignment="1" applyProtection="1">
      <alignment horizontal="center" vertical="center"/>
    </xf>
    <xf numFmtId="0" fontId="0" fillId="4" borderId="0" xfId="0" applyFill="1" applyAlignment="1">
      <alignment horizontal="center"/>
    </xf>
    <xf numFmtId="1" fontId="1" fillId="4" borderId="4" xfId="2" applyNumberFormat="1" applyFont="1" applyFill="1" applyBorder="1" applyAlignment="1" applyProtection="1">
      <alignment horizontal="center"/>
    </xf>
    <xf numFmtId="1" fontId="1" fillId="4" borderId="7" xfId="2" applyNumberFormat="1" applyFont="1" applyFill="1" applyBorder="1" applyAlignment="1" applyProtection="1">
      <alignment horizontal="center"/>
    </xf>
    <xf numFmtId="165" fontId="1" fillId="4" borderId="7" xfId="2" applyNumberFormat="1" applyFont="1" applyFill="1" applyBorder="1" applyAlignment="1" applyProtection="1">
      <alignment horizontal="center"/>
    </xf>
    <xf numFmtId="0" fontId="6" fillId="4" borderId="21" xfId="5" applyFont="1" applyFill="1" applyBorder="1" applyAlignment="1" applyProtection="1">
      <alignment horizontal="center" vertical="center" textRotation="90" wrapText="1"/>
    </xf>
    <xf numFmtId="0" fontId="14" fillId="4" borderId="0" xfId="5" applyFont="1" applyFill="1" applyBorder="1" applyAlignment="1" applyProtection="1">
      <alignment vertical="center" textRotation="90" wrapText="1"/>
    </xf>
    <xf numFmtId="3" fontId="1" fillId="4" borderId="1" xfId="2" applyNumberFormat="1" applyFont="1" applyFill="1" applyBorder="1" applyAlignment="1" applyProtection="1">
      <alignment horizontal="center"/>
    </xf>
    <xf numFmtId="3" fontId="9" fillId="6" borderId="7" xfId="6" applyNumberFormat="1" applyFont="1" applyFill="1" applyBorder="1" applyAlignment="1" applyProtection="1">
      <alignment horizontal="center" wrapText="1"/>
      <protection locked="0"/>
    </xf>
    <xf numFmtId="0" fontId="9" fillId="6" borderId="7" xfId="6" applyFont="1" applyFill="1" applyBorder="1" applyAlignment="1" applyProtection="1">
      <alignment horizontal="center" wrapText="1"/>
      <protection locked="0"/>
    </xf>
    <xf numFmtId="2" fontId="24" fillId="6" borderId="7" xfId="6" applyNumberFormat="1" applyFont="1" applyFill="1" applyBorder="1" applyAlignment="1" applyProtection="1">
      <alignment horizontal="center" wrapText="1"/>
      <protection locked="0"/>
    </xf>
    <xf numFmtId="0" fontId="28" fillId="4" borderId="5" xfId="5" applyFont="1" applyFill="1" applyBorder="1" applyAlignment="1" applyProtection="1">
      <alignment horizontal="center" vertical="center"/>
    </xf>
    <xf numFmtId="0" fontId="9" fillId="6" borderId="0" xfId="5" applyFont="1" applyFill="1" applyAlignment="1" applyProtection="1">
      <alignment horizontal="right" vertical="center"/>
    </xf>
    <xf numFmtId="0" fontId="28" fillId="4" borderId="6" xfId="5" applyFont="1" applyFill="1" applyBorder="1" applyAlignment="1" applyProtection="1">
      <alignment horizontal="center" vertical="center"/>
    </xf>
    <xf numFmtId="0" fontId="28" fillId="4" borderId="8" xfId="5" applyFont="1" applyFill="1" applyBorder="1" applyAlignment="1" applyProtection="1">
      <alignment horizontal="center" vertical="center"/>
    </xf>
    <xf numFmtId="0" fontId="9" fillId="6" borderId="0" xfId="5" applyFont="1" applyFill="1"/>
    <xf numFmtId="0" fontId="9" fillId="6" borderId="0" xfId="5" applyFont="1" applyFill="1" applyBorder="1" applyAlignment="1" applyProtection="1">
      <alignment horizontal="right"/>
    </xf>
    <xf numFmtId="0" fontId="9" fillId="6" borderId="0" xfId="5" applyFont="1" applyFill="1" applyAlignment="1" applyProtection="1">
      <alignment horizontal="center" vertical="center"/>
    </xf>
    <xf numFmtId="0" fontId="9" fillId="6" borderId="0" xfId="5" applyFont="1" applyFill="1" applyAlignment="1">
      <alignment horizontal="center"/>
    </xf>
    <xf numFmtId="0" fontId="9" fillId="6" borderId="0" xfId="5" applyFont="1" applyFill="1" applyBorder="1" applyAlignment="1" applyProtection="1">
      <alignment horizontal="left"/>
    </xf>
    <xf numFmtId="0" fontId="8" fillId="4" borderId="5" xfId="5" applyFont="1" applyFill="1" applyBorder="1" applyAlignment="1" applyProtection="1">
      <alignment horizontal="center" vertical="center"/>
    </xf>
    <xf numFmtId="0" fontId="8" fillId="4" borderId="4" xfId="5" applyFont="1" applyFill="1" applyBorder="1" applyAlignment="1" applyProtection="1">
      <alignment horizontal="center" wrapText="1"/>
    </xf>
    <xf numFmtId="0" fontId="8" fillId="6" borderId="0" xfId="5" applyFont="1" applyFill="1" applyBorder="1" applyAlignment="1" applyProtection="1">
      <alignment horizontal="center"/>
    </xf>
    <xf numFmtId="0" fontId="8" fillId="6" borderId="0" xfId="5" applyFont="1" applyFill="1" applyBorder="1" applyAlignment="1" applyProtection="1">
      <alignment horizontal="right"/>
    </xf>
    <xf numFmtId="1" fontId="8" fillId="6" borderId="0" xfId="2" applyNumberFormat="1" applyFont="1" applyFill="1" applyBorder="1" applyAlignment="1" applyProtection="1">
      <alignment horizontal="center"/>
    </xf>
    <xf numFmtId="3" fontId="9" fillId="4" borderId="4" xfId="2" applyNumberFormat="1" applyFont="1" applyFill="1" applyBorder="1" applyAlignment="1" applyProtection="1">
      <alignment horizontal="center"/>
    </xf>
    <xf numFmtId="1" fontId="9" fillId="4" borderId="7" xfId="2" applyNumberFormat="1" applyFont="1" applyFill="1" applyBorder="1" applyAlignment="1" applyProtection="1">
      <alignment horizontal="center"/>
    </xf>
    <xf numFmtId="0" fontId="28" fillId="4" borderId="12" xfId="5" applyFont="1" applyFill="1" applyBorder="1" applyAlignment="1" applyProtection="1">
      <alignment horizontal="center" vertical="center"/>
    </xf>
    <xf numFmtId="165" fontId="9" fillId="4" borderId="7" xfId="2" applyNumberFormat="1" applyFont="1" applyFill="1" applyBorder="1" applyAlignment="1" applyProtection="1">
      <alignment horizontal="center"/>
    </xf>
    <xf numFmtId="0" fontId="9" fillId="4" borderId="7" xfId="2" applyNumberFormat="1" applyFont="1" applyFill="1" applyBorder="1" applyAlignment="1" applyProtection="1">
      <alignment horizontal="center"/>
    </xf>
    <xf numFmtId="3" fontId="9" fillId="4" borderId="7" xfId="2" applyNumberFormat="1" applyFont="1" applyFill="1" applyBorder="1" applyAlignment="1" applyProtection="1">
      <alignment horizontal="center"/>
    </xf>
    <xf numFmtId="0" fontId="28" fillId="4" borderId="17" xfId="5" applyFont="1" applyFill="1" applyBorder="1" applyAlignment="1" applyProtection="1">
      <alignment horizontal="center" vertical="center"/>
    </xf>
    <xf numFmtId="3" fontId="9" fillId="4" borderId="7" xfId="5" applyNumberFormat="1" applyFont="1" applyFill="1" applyBorder="1" applyAlignment="1" applyProtection="1">
      <alignment horizontal="center"/>
    </xf>
    <xf numFmtId="9" fontId="9" fillId="4" borderId="9" xfId="9" applyFont="1" applyFill="1" applyBorder="1" applyAlignment="1" applyProtection="1">
      <alignment horizontal="center"/>
    </xf>
    <xf numFmtId="0" fontId="8" fillId="6" borderId="22" xfId="5" applyFont="1" applyFill="1" applyBorder="1" applyAlignment="1" applyProtection="1">
      <alignment horizontal="center" vertical="center" textRotation="90" wrapText="1"/>
    </xf>
    <xf numFmtId="0" fontId="8" fillId="6" borderId="0" xfId="5" applyFont="1" applyFill="1" applyBorder="1" applyProtection="1"/>
    <xf numFmtId="1" fontId="9" fillId="6" borderId="0" xfId="5" applyNumberFormat="1" applyFont="1" applyFill="1" applyBorder="1" applyAlignment="1" applyProtection="1">
      <alignment horizontal="center"/>
    </xf>
    <xf numFmtId="0" fontId="37" fillId="6" borderId="0" xfId="4" applyFont="1" applyFill="1" applyBorder="1" applyAlignment="1" applyProtection="1">
      <alignment horizontal="center" vertical="center" textRotation="90" wrapText="1"/>
    </xf>
    <xf numFmtId="9" fontId="9" fillId="4" borderId="7" xfId="8" applyNumberFormat="1" applyFont="1" applyFill="1" applyBorder="1" applyAlignment="1" applyProtection="1">
      <alignment horizontal="center"/>
    </xf>
    <xf numFmtId="3" fontId="9" fillId="4" borderId="9" xfId="5" applyNumberFormat="1" applyFont="1" applyFill="1" applyBorder="1" applyAlignment="1" applyProtection="1">
      <alignment horizontal="center"/>
    </xf>
    <xf numFmtId="0" fontId="38" fillId="6" borderId="0" xfId="0" applyFont="1" applyFill="1"/>
    <xf numFmtId="0" fontId="9" fillId="6" borderId="7" xfId="5" applyFont="1" applyFill="1" applyBorder="1" applyAlignment="1" applyProtection="1">
      <alignment horizontal="center" shrinkToFit="1"/>
      <protection locked="0" hidden="1"/>
    </xf>
    <xf numFmtId="0" fontId="9" fillId="6" borderId="7" xfId="5" applyFont="1" applyFill="1" applyBorder="1" applyAlignment="1" applyProtection="1">
      <alignment horizontal="center" wrapText="1"/>
      <protection locked="0" hidden="1"/>
    </xf>
    <xf numFmtId="1" fontId="9" fillId="6" borderId="9" xfId="2" applyNumberFormat="1" applyFont="1" applyFill="1" applyBorder="1" applyAlignment="1" applyProtection="1">
      <alignment horizontal="center"/>
      <protection locked="0" hidden="1"/>
    </xf>
    <xf numFmtId="165" fontId="9" fillId="6" borderId="4" xfId="5" applyNumberFormat="1" applyFont="1" applyFill="1" applyBorder="1" applyAlignment="1" applyProtection="1">
      <alignment horizontal="center"/>
      <protection locked="0" hidden="1"/>
    </xf>
    <xf numFmtId="2" fontId="9" fillId="6" borderId="7" xfId="5" applyNumberFormat="1" applyFont="1" applyFill="1" applyBorder="1" applyAlignment="1" applyProtection="1">
      <alignment horizontal="center"/>
      <protection locked="0" hidden="1"/>
    </xf>
    <xf numFmtId="1" fontId="9" fillId="6" borderId="7" xfId="5" applyNumberFormat="1" applyFont="1" applyFill="1" applyBorder="1" applyAlignment="1" applyProtection="1">
      <alignment horizontal="center"/>
      <protection locked="0" hidden="1"/>
    </xf>
    <xf numFmtId="3" fontId="9" fillId="6" borderId="7" xfId="6" applyNumberFormat="1" applyFont="1" applyFill="1" applyBorder="1" applyAlignment="1" applyProtection="1">
      <alignment horizontal="center" wrapText="1"/>
      <protection locked="0" hidden="1"/>
    </xf>
    <xf numFmtId="0" fontId="9" fillId="6" borderId="7" xfId="6" applyFont="1" applyFill="1" applyBorder="1" applyAlignment="1" applyProtection="1">
      <alignment horizontal="center" wrapText="1"/>
      <protection locked="0" hidden="1"/>
    </xf>
    <xf numFmtId="2" fontId="24" fillId="6" borderId="7" xfId="6" applyNumberFormat="1" applyFont="1" applyFill="1" applyBorder="1" applyAlignment="1" applyProtection="1">
      <alignment horizontal="center" wrapText="1"/>
      <protection locked="0" hidden="1"/>
    </xf>
    <xf numFmtId="0" fontId="1" fillId="0" borderId="7" xfId="5" applyFont="1" applyFill="1" applyBorder="1" applyAlignment="1" applyProtection="1">
      <alignment horizontal="center" shrinkToFit="1"/>
      <protection locked="0" hidden="1"/>
    </xf>
    <xf numFmtId="0" fontId="1" fillId="0" borderId="1" xfId="5" applyFont="1" applyFill="1" applyBorder="1" applyAlignment="1" applyProtection="1">
      <alignment horizontal="center" shrinkToFit="1"/>
      <protection locked="0" hidden="1"/>
    </xf>
    <xf numFmtId="0" fontId="1" fillId="6" borderId="7" xfId="5" applyFont="1" applyFill="1" applyBorder="1" applyAlignment="1" applyProtection="1">
      <alignment horizontal="center" wrapText="1"/>
      <protection locked="0" hidden="1"/>
    </xf>
    <xf numFmtId="0" fontId="1" fillId="6" borderId="1" xfId="5" applyFont="1" applyFill="1" applyBorder="1" applyAlignment="1" applyProtection="1">
      <alignment horizontal="center" wrapText="1"/>
      <protection locked="0" hidden="1"/>
    </xf>
    <xf numFmtId="1" fontId="1" fillId="6" borderId="7" xfId="2" applyNumberFormat="1" applyFont="1" applyFill="1" applyBorder="1" applyAlignment="1" applyProtection="1">
      <alignment horizontal="center"/>
      <protection locked="0" hidden="1"/>
    </xf>
    <xf numFmtId="1" fontId="1" fillId="6" borderId="1" xfId="2" applyNumberFormat="1" applyFont="1" applyFill="1" applyBorder="1" applyAlignment="1" applyProtection="1">
      <alignment horizontal="center"/>
      <protection locked="0" hidden="1"/>
    </xf>
    <xf numFmtId="3" fontId="1" fillId="6" borderId="9" xfId="2" applyNumberFormat="1" applyFont="1" applyFill="1" applyBorder="1" applyAlignment="1" applyProtection="1">
      <alignment horizontal="center"/>
      <protection locked="0" hidden="1"/>
    </xf>
    <xf numFmtId="3" fontId="1" fillId="6" borderId="3" xfId="2" applyNumberFormat="1" applyFont="1" applyFill="1" applyBorder="1" applyAlignment="1" applyProtection="1">
      <alignment horizontal="center"/>
      <protection locked="0" hidden="1"/>
    </xf>
    <xf numFmtId="165" fontId="1" fillId="6" borderId="4" xfId="5" applyNumberFormat="1" applyFont="1" applyFill="1" applyBorder="1" applyAlignment="1" applyProtection="1">
      <alignment horizontal="center"/>
      <protection locked="0" hidden="1"/>
    </xf>
    <xf numFmtId="165" fontId="1" fillId="6" borderId="2" xfId="5" applyNumberFormat="1" applyFont="1" applyFill="1" applyBorder="1" applyAlignment="1" applyProtection="1">
      <alignment horizontal="center"/>
      <protection locked="0" hidden="1"/>
    </xf>
    <xf numFmtId="165" fontId="1" fillId="6" borderId="19" xfId="5" applyNumberFormat="1" applyFont="1" applyFill="1" applyBorder="1" applyAlignment="1" applyProtection="1">
      <alignment horizontal="center"/>
      <protection locked="0" hidden="1"/>
    </xf>
    <xf numFmtId="165" fontId="1" fillId="6" borderId="23" xfId="5" applyNumberFormat="1" applyFont="1" applyFill="1" applyBorder="1" applyAlignment="1" applyProtection="1">
      <alignment horizontal="center"/>
      <protection locked="0" hidden="1"/>
    </xf>
    <xf numFmtId="3" fontId="1" fillId="6" borderId="7" xfId="5" applyNumberFormat="1" applyFont="1" applyFill="1" applyBorder="1" applyAlignment="1" applyProtection="1">
      <alignment horizontal="center"/>
      <protection locked="0" hidden="1"/>
    </xf>
    <xf numFmtId="3" fontId="1" fillId="6" borderId="1" xfId="5" applyNumberFormat="1" applyFont="1" applyFill="1" applyBorder="1" applyAlignment="1" applyProtection="1">
      <alignment horizontal="center"/>
      <protection locked="0" hidden="1"/>
    </xf>
    <xf numFmtId="0" fontId="0" fillId="6" borderId="2" xfId="0" applyFont="1" applyFill="1" applyBorder="1" applyAlignment="1" applyProtection="1">
      <alignment horizontal="center"/>
      <protection locked="0" hidden="1"/>
    </xf>
    <xf numFmtId="168" fontId="0" fillId="6" borderId="24" xfId="0" applyNumberFormat="1" applyFont="1" applyFill="1" applyBorder="1" applyAlignment="1" applyProtection="1">
      <alignment horizontal="center"/>
      <protection locked="0" hidden="1"/>
    </xf>
    <xf numFmtId="168" fontId="1" fillId="6" borderId="6" xfId="0" applyNumberFormat="1" applyFont="1" applyFill="1" applyBorder="1" applyAlignment="1" applyProtection="1">
      <alignment horizontal="center"/>
      <protection locked="0" hidden="1"/>
    </xf>
    <xf numFmtId="168" fontId="1" fillId="6" borderId="7" xfId="0" applyNumberFormat="1" applyFont="1" applyFill="1" applyBorder="1" applyAlignment="1" applyProtection="1">
      <alignment horizontal="center"/>
      <protection locked="0" hidden="1"/>
    </xf>
    <xf numFmtId="168" fontId="1" fillId="6" borderId="25" xfId="0" applyNumberFormat="1" applyFont="1" applyFill="1" applyBorder="1" applyAlignment="1" applyProtection="1">
      <alignment horizontal="center"/>
      <protection locked="0" hidden="1"/>
    </xf>
    <xf numFmtId="168" fontId="1" fillId="0" borderId="7" xfId="0" applyNumberFormat="1" applyFont="1" applyFill="1" applyBorder="1" applyAlignment="1" applyProtection="1">
      <alignment horizontal="center"/>
      <protection locked="0" hidden="1"/>
    </xf>
    <xf numFmtId="168" fontId="1" fillId="0" borderId="6" xfId="0" applyNumberFormat="1" applyFont="1" applyFill="1" applyBorder="1" applyAlignment="1" applyProtection="1">
      <alignment horizontal="center"/>
      <protection locked="0" hidden="1"/>
    </xf>
    <xf numFmtId="168" fontId="1" fillId="0" borderId="8" xfId="0" applyNumberFormat="1" applyFont="1" applyFill="1" applyBorder="1" applyAlignment="1" applyProtection="1">
      <alignment horizontal="center"/>
      <protection locked="0" hidden="1"/>
    </xf>
    <xf numFmtId="168" fontId="1" fillId="0" borderId="9" xfId="0" applyNumberFormat="1" applyFont="1" applyFill="1" applyBorder="1" applyAlignment="1" applyProtection="1">
      <alignment horizontal="center"/>
      <protection locked="0" hidden="1"/>
    </xf>
    <xf numFmtId="0" fontId="1" fillId="0" borderId="7" xfId="0" applyFont="1" applyFill="1" applyBorder="1" applyAlignment="1" applyProtection="1">
      <alignment horizontal="center"/>
      <protection locked="0" hidden="1"/>
    </xf>
    <xf numFmtId="0" fontId="1" fillId="0" borderId="9" xfId="0" applyFont="1" applyFill="1" applyBorder="1" applyAlignment="1" applyProtection="1">
      <alignment horizontal="center"/>
      <protection locked="0" hidden="1"/>
    </xf>
    <xf numFmtId="0" fontId="34" fillId="6" borderId="0" xfId="0" applyFont="1" applyFill="1" applyBorder="1"/>
    <xf numFmtId="0" fontId="34" fillId="6" borderId="26" xfId="0" applyFont="1" applyFill="1" applyBorder="1"/>
    <xf numFmtId="0" fontId="8" fillId="4" borderId="29" xfId="5" applyFont="1" applyFill="1" applyBorder="1" applyAlignment="1" applyProtection="1">
      <alignment horizontal="center" vertical="center" textRotation="90" wrapText="1"/>
    </xf>
    <xf numFmtId="0" fontId="8" fillId="4" borderId="30" xfId="5" applyFont="1" applyFill="1" applyBorder="1" applyAlignment="1" applyProtection="1">
      <alignment horizontal="center" vertical="center" textRotation="90" wrapText="1"/>
    </xf>
    <xf numFmtId="0" fontId="8" fillId="4" borderId="31" xfId="5" applyFont="1" applyFill="1" applyBorder="1" applyAlignment="1" applyProtection="1">
      <alignment horizontal="center" vertical="center" textRotation="90" wrapText="1"/>
    </xf>
    <xf numFmtId="14" fontId="9" fillId="6" borderId="7" xfId="5" applyNumberFormat="1" applyFont="1" applyFill="1" applyBorder="1" applyAlignment="1" applyProtection="1">
      <alignment horizontal="center" wrapText="1"/>
      <protection locked="0" hidden="1"/>
    </xf>
    <xf numFmtId="14" fontId="9" fillId="6" borderId="1" xfId="5" applyNumberFormat="1" applyFont="1" applyFill="1" applyBorder="1" applyAlignment="1" applyProtection="1">
      <alignment horizontal="center" wrapText="1"/>
      <protection locked="0" hidden="1"/>
    </xf>
    <xf numFmtId="49" fontId="9" fillId="6" borderId="7" xfId="5" applyNumberFormat="1" applyFont="1" applyFill="1" applyBorder="1" applyAlignment="1" applyProtection="1">
      <alignment horizontal="center" wrapText="1"/>
      <protection locked="0" hidden="1"/>
    </xf>
    <xf numFmtId="49" fontId="9" fillId="6" borderId="1" xfId="5" applyNumberFormat="1" applyFont="1" applyFill="1" applyBorder="1" applyAlignment="1" applyProtection="1">
      <alignment horizontal="center" wrapText="1"/>
      <protection locked="0" hidden="1"/>
    </xf>
    <xf numFmtId="0" fontId="9" fillId="6" borderId="9" xfId="5" applyFont="1" applyFill="1" applyBorder="1" applyAlignment="1" applyProtection="1">
      <alignment horizontal="center" wrapText="1"/>
      <protection locked="0" hidden="1"/>
    </xf>
    <xf numFmtId="0" fontId="9" fillId="6" borderId="3" xfId="5" applyFont="1" applyFill="1" applyBorder="1" applyAlignment="1" applyProtection="1">
      <alignment horizontal="center" wrapText="1"/>
      <protection locked="0" hidden="1"/>
    </xf>
    <xf numFmtId="0" fontId="11" fillId="6" borderId="26" xfId="5" applyFont="1" applyFill="1" applyBorder="1" applyAlignment="1" applyProtection="1">
      <alignment horizontal="center" vertical="center"/>
    </xf>
    <xf numFmtId="0" fontId="9" fillId="6" borderId="7" xfId="5" applyFont="1" applyFill="1" applyBorder="1" applyAlignment="1" applyProtection="1">
      <alignment horizontal="center" wrapText="1"/>
      <protection locked="0" hidden="1"/>
    </xf>
    <xf numFmtId="0" fontId="9" fillId="6" borderId="1" xfId="5" applyFont="1" applyFill="1" applyBorder="1" applyAlignment="1" applyProtection="1">
      <alignment horizontal="center" wrapText="1"/>
      <protection locked="0" hidden="1"/>
    </xf>
    <xf numFmtId="3" fontId="9" fillId="6" borderId="9" xfId="5" applyNumberFormat="1" applyFont="1" applyFill="1" applyBorder="1" applyAlignment="1" applyProtection="1">
      <alignment horizontal="center" wrapText="1"/>
      <protection locked="0" hidden="1"/>
    </xf>
    <xf numFmtId="3" fontId="9" fillId="6" borderId="3" xfId="5" applyNumberFormat="1" applyFont="1" applyFill="1" applyBorder="1" applyAlignment="1" applyProtection="1">
      <alignment horizontal="center" wrapText="1"/>
      <protection locked="0" hidden="1"/>
    </xf>
    <xf numFmtId="0" fontId="11" fillId="6" borderId="0" xfId="5" applyFont="1" applyFill="1" applyBorder="1" applyAlignment="1" applyProtection="1">
      <alignment horizontal="center" vertical="center"/>
    </xf>
    <xf numFmtId="166" fontId="9" fillId="6" borderId="0" xfId="5" applyNumberFormat="1" applyFont="1" applyFill="1" applyBorder="1" applyAlignment="1" applyProtection="1">
      <alignment horizontal="center"/>
    </xf>
    <xf numFmtId="0" fontId="9" fillId="6" borderId="4" xfId="5" applyFont="1" applyFill="1" applyBorder="1" applyAlignment="1" applyProtection="1">
      <alignment horizontal="center" wrapText="1"/>
      <protection locked="0" hidden="1"/>
    </xf>
    <xf numFmtId="0" fontId="9" fillId="6" borderId="2" xfId="5" applyFont="1" applyFill="1" applyBorder="1" applyAlignment="1" applyProtection="1">
      <alignment horizontal="center" wrapText="1"/>
      <protection locked="0" hidden="1"/>
    </xf>
    <xf numFmtId="14" fontId="9" fillId="6" borderId="4" xfId="5" applyNumberFormat="1" applyFont="1" applyFill="1" applyBorder="1" applyAlignment="1" applyProtection="1">
      <alignment horizontal="center" wrapText="1"/>
      <protection locked="0" hidden="1"/>
    </xf>
    <xf numFmtId="14" fontId="9" fillId="6" borderId="2" xfId="5" applyNumberFormat="1" applyFont="1" applyFill="1" applyBorder="1" applyAlignment="1" applyProtection="1">
      <alignment horizontal="center" wrapText="1"/>
      <protection locked="0" hidden="1"/>
    </xf>
    <xf numFmtId="0" fontId="9" fillId="4" borderId="27" xfId="6" applyFont="1" applyFill="1" applyBorder="1" applyAlignment="1">
      <alignment horizontal="center" wrapText="1"/>
    </xf>
    <xf numFmtId="0" fontId="9" fillId="4" borderId="28" xfId="6" applyFont="1" applyFill="1" applyBorder="1" applyAlignment="1">
      <alignment horizontal="center" wrapText="1"/>
    </xf>
    <xf numFmtId="0" fontId="14" fillId="4" borderId="32" xfId="6" applyFont="1" applyFill="1" applyBorder="1" applyAlignment="1">
      <alignment horizontal="center" vertical="center" textRotation="90"/>
    </xf>
    <xf numFmtId="0" fontId="0" fillId="0" borderId="33" xfId="0" applyBorder="1"/>
    <xf numFmtId="0" fontId="0" fillId="0" borderId="34" xfId="0" applyBorder="1"/>
    <xf numFmtId="0" fontId="14" fillId="4" borderId="29" xfId="6" applyFont="1" applyFill="1" applyBorder="1" applyAlignment="1">
      <alignment horizontal="center" vertical="center" textRotation="90"/>
    </xf>
    <xf numFmtId="0" fontId="14" fillId="4" borderId="30" xfId="6" applyFont="1" applyFill="1" applyBorder="1" applyAlignment="1">
      <alignment horizontal="center" vertical="center" textRotation="90"/>
    </xf>
    <xf numFmtId="0" fontId="14" fillId="4" borderId="31" xfId="6" applyFont="1" applyFill="1" applyBorder="1" applyAlignment="1">
      <alignment horizontal="center" vertical="center" textRotation="90"/>
    </xf>
    <xf numFmtId="0" fontId="9" fillId="4" borderId="35" xfId="6" applyFont="1" applyFill="1" applyBorder="1" applyAlignment="1">
      <alignment horizontal="center" vertical="top" wrapText="1"/>
    </xf>
    <xf numFmtId="0" fontId="9" fillId="4" borderId="25" xfId="6" applyFont="1" applyFill="1" applyBorder="1" applyAlignment="1">
      <alignment horizontal="center" vertical="top" wrapText="1"/>
    </xf>
    <xf numFmtId="2" fontId="9" fillId="4" borderId="35" xfId="6" applyNumberFormat="1" applyFont="1" applyFill="1" applyBorder="1" applyAlignment="1">
      <alignment horizontal="center" wrapText="1"/>
    </xf>
    <xf numFmtId="2" fontId="9" fillId="4" borderId="25" xfId="6" applyNumberFormat="1" applyFont="1" applyFill="1" applyBorder="1" applyAlignment="1">
      <alignment horizontal="center" wrapText="1"/>
    </xf>
    <xf numFmtId="0" fontId="9" fillId="4" borderId="35" xfId="6" applyFont="1" applyFill="1" applyBorder="1" applyAlignment="1">
      <alignment horizontal="center" wrapText="1"/>
    </xf>
    <xf numFmtId="0" fontId="9" fillId="4" borderId="25" xfId="6" applyFont="1" applyFill="1" applyBorder="1" applyAlignment="1">
      <alignment horizontal="center" wrapText="1"/>
    </xf>
    <xf numFmtId="0" fontId="8" fillId="4" borderId="36" xfId="6" applyFont="1" applyFill="1" applyBorder="1" applyAlignment="1">
      <alignment horizontal="center" wrapText="1"/>
    </xf>
    <xf numFmtId="0" fontId="8" fillId="4" borderId="37" xfId="6" applyFont="1" applyFill="1" applyBorder="1" applyAlignment="1">
      <alignment horizontal="center" wrapText="1"/>
    </xf>
    <xf numFmtId="0" fontId="14" fillId="4" borderId="29" xfId="5" applyFont="1" applyFill="1" applyBorder="1" applyAlignment="1" applyProtection="1">
      <alignment horizontal="center" vertical="center" textRotation="90" wrapText="1"/>
    </xf>
    <xf numFmtId="0" fontId="14" fillId="4" borderId="30" xfId="5" applyFont="1" applyFill="1" applyBorder="1" applyAlignment="1" applyProtection="1">
      <alignment horizontal="center" vertical="center" textRotation="90" wrapText="1"/>
    </xf>
    <xf numFmtId="1" fontId="1" fillId="4" borderId="4" xfId="2" applyNumberFormat="1" applyFont="1" applyFill="1" applyBorder="1" applyAlignment="1" applyProtection="1">
      <alignment horizontal="center"/>
    </xf>
    <xf numFmtId="165" fontId="1" fillId="6" borderId="4" xfId="5" applyNumberFormat="1" applyFont="1" applyFill="1" applyBorder="1" applyAlignment="1" applyProtection="1">
      <alignment horizontal="center"/>
      <protection locked="0" hidden="1"/>
    </xf>
    <xf numFmtId="0" fontId="11" fillId="4" borderId="0" xfId="5" applyFont="1" applyFill="1" applyBorder="1" applyAlignment="1" applyProtection="1">
      <alignment horizontal="center" vertical="center"/>
    </xf>
    <xf numFmtId="3" fontId="1" fillId="6" borderId="35" xfId="5" applyNumberFormat="1" applyFont="1" applyFill="1" applyBorder="1" applyAlignment="1" applyProtection="1">
      <alignment horizontal="center"/>
      <protection locked="0" hidden="1"/>
    </xf>
    <xf numFmtId="3" fontId="1" fillId="6" borderId="25" xfId="5" applyNumberFormat="1" applyFont="1" applyFill="1" applyBorder="1" applyAlignment="1" applyProtection="1">
      <alignment horizontal="center"/>
      <protection locked="0" hidden="1"/>
    </xf>
    <xf numFmtId="3" fontId="1" fillId="6" borderId="9" xfId="2" applyNumberFormat="1" applyFont="1" applyFill="1" applyBorder="1" applyAlignment="1" applyProtection="1">
      <alignment horizontal="center"/>
      <protection locked="0" hidden="1"/>
    </xf>
    <xf numFmtId="3" fontId="1" fillId="4" borderId="35" xfId="2" applyNumberFormat="1" applyFont="1" applyFill="1" applyBorder="1" applyAlignment="1" applyProtection="1">
      <alignment horizontal="center"/>
    </xf>
    <xf numFmtId="3" fontId="1" fillId="4" borderId="25" xfId="2" applyNumberFormat="1" applyFont="1" applyFill="1" applyBorder="1" applyAlignment="1" applyProtection="1">
      <alignment horizontal="center"/>
    </xf>
    <xf numFmtId="1" fontId="1" fillId="4" borderId="7" xfId="2" applyNumberFormat="1" applyFont="1" applyFill="1" applyBorder="1" applyAlignment="1" applyProtection="1">
      <alignment horizontal="center"/>
    </xf>
    <xf numFmtId="165" fontId="1" fillId="4" borderId="7" xfId="2" applyNumberFormat="1" applyFont="1" applyFill="1" applyBorder="1" applyAlignment="1" applyProtection="1">
      <alignment horizontal="center"/>
    </xf>
    <xf numFmtId="0" fontId="14" fillId="4" borderId="31" xfId="5" applyFont="1" applyFill="1" applyBorder="1" applyAlignment="1" applyProtection="1">
      <alignment horizontal="center" vertical="center" textRotation="90" wrapText="1"/>
    </xf>
    <xf numFmtId="9" fontId="1" fillId="4" borderId="35" xfId="8" applyNumberFormat="1" applyFont="1" applyFill="1" applyBorder="1" applyAlignment="1" applyProtection="1">
      <alignment horizontal="center"/>
    </xf>
    <xf numFmtId="9" fontId="1" fillId="4" borderId="25" xfId="8" applyNumberFormat="1" applyFont="1" applyFill="1" applyBorder="1" applyAlignment="1" applyProtection="1">
      <alignment horizontal="center"/>
    </xf>
    <xf numFmtId="3" fontId="1" fillId="6" borderId="7" xfId="5" applyNumberFormat="1" applyFont="1" applyFill="1" applyBorder="1" applyAlignment="1" applyProtection="1">
      <alignment horizontal="center"/>
      <protection locked="0" hidden="1"/>
    </xf>
    <xf numFmtId="0" fontId="5" fillId="4" borderId="4" xfId="5" applyFont="1" applyFill="1" applyBorder="1" applyAlignment="1" applyProtection="1">
      <alignment horizontal="center" wrapText="1"/>
    </xf>
    <xf numFmtId="0" fontId="1" fillId="6" borderId="7" xfId="5" applyFont="1" applyFill="1" applyBorder="1" applyAlignment="1" applyProtection="1">
      <alignment horizontal="center" wrapText="1"/>
      <protection locked="0" hidden="1"/>
    </xf>
    <xf numFmtId="4" fontId="1" fillId="4" borderId="35" xfId="5" applyNumberFormat="1" applyFont="1" applyFill="1" applyBorder="1" applyAlignment="1" applyProtection="1">
      <alignment horizontal="center"/>
    </xf>
    <xf numFmtId="4" fontId="1" fillId="4" borderId="25" xfId="5" applyNumberFormat="1" applyFont="1" applyFill="1" applyBorder="1" applyAlignment="1" applyProtection="1">
      <alignment horizontal="center"/>
    </xf>
    <xf numFmtId="0" fontId="1" fillId="0" borderId="7" xfId="5" applyFont="1" applyFill="1" applyBorder="1" applyAlignment="1" applyProtection="1">
      <alignment horizontal="center" shrinkToFit="1"/>
      <protection locked="0" hidden="1"/>
    </xf>
    <xf numFmtId="3" fontId="1" fillId="4" borderId="35" xfId="5" applyNumberFormat="1" applyFont="1" applyFill="1" applyBorder="1" applyAlignment="1" applyProtection="1">
      <alignment horizontal="center"/>
    </xf>
    <xf numFmtId="3" fontId="1" fillId="4" borderId="25" xfId="5" applyNumberFormat="1" applyFont="1" applyFill="1" applyBorder="1" applyAlignment="1" applyProtection="1">
      <alignment horizontal="center"/>
    </xf>
    <xf numFmtId="1" fontId="1" fillId="6" borderId="35" xfId="2" applyNumberFormat="1" applyFont="1" applyFill="1" applyBorder="1" applyAlignment="1" applyProtection="1">
      <alignment horizontal="center"/>
      <protection locked="0" hidden="1"/>
    </xf>
    <xf numFmtId="1" fontId="1" fillId="6" borderId="25" xfId="2" applyNumberFormat="1" applyFont="1" applyFill="1" applyBorder="1" applyAlignment="1" applyProtection="1">
      <alignment horizontal="center"/>
      <protection locked="0" hidden="1"/>
    </xf>
    <xf numFmtId="165" fontId="1" fillId="6" borderId="35" xfId="5" applyNumberFormat="1" applyFont="1" applyFill="1" applyBorder="1" applyAlignment="1" applyProtection="1">
      <alignment horizontal="center"/>
      <protection locked="0" hidden="1"/>
    </xf>
    <xf numFmtId="165" fontId="1" fillId="6" borderId="25" xfId="5" applyNumberFormat="1" applyFont="1" applyFill="1" applyBorder="1" applyAlignment="1" applyProtection="1">
      <alignment horizontal="center"/>
      <protection locked="0" hidden="1"/>
    </xf>
    <xf numFmtId="9" fontId="1" fillId="4" borderId="27" xfId="9" applyFont="1" applyFill="1" applyBorder="1" applyAlignment="1" applyProtection="1">
      <alignment horizontal="center"/>
    </xf>
    <xf numFmtId="9" fontId="1" fillId="4" borderId="28" xfId="9" applyFont="1" applyFill="1" applyBorder="1" applyAlignment="1" applyProtection="1">
      <alignment horizontal="center"/>
    </xf>
    <xf numFmtId="3" fontId="1" fillId="4" borderId="27" xfId="5" applyNumberFormat="1" applyFont="1" applyFill="1" applyBorder="1" applyAlignment="1" applyProtection="1">
      <alignment horizontal="center"/>
    </xf>
    <xf numFmtId="3" fontId="1" fillId="4" borderId="28" xfId="5" applyNumberFormat="1" applyFont="1" applyFill="1" applyBorder="1" applyAlignment="1" applyProtection="1">
      <alignment horizontal="center"/>
    </xf>
    <xf numFmtId="166" fontId="10" fillId="4" borderId="0" xfId="5" applyNumberFormat="1" applyFont="1" applyFill="1" applyBorder="1" applyAlignment="1" applyProtection="1">
      <alignment horizontal="center"/>
    </xf>
    <xf numFmtId="0" fontId="14" fillId="4" borderId="5" xfId="6" applyFont="1" applyFill="1" applyBorder="1" applyAlignment="1">
      <alignment horizontal="center" vertical="center" textRotation="90"/>
    </xf>
    <xf numFmtId="0" fontId="14" fillId="4" borderId="6" xfId="6" applyFont="1" applyFill="1" applyBorder="1" applyAlignment="1">
      <alignment horizontal="center" vertical="center" textRotation="90"/>
    </xf>
    <xf numFmtId="0" fontId="14" fillId="4" borderId="8" xfId="6" applyFont="1" applyFill="1" applyBorder="1" applyAlignment="1">
      <alignment horizontal="center" vertical="center" textRotation="90"/>
    </xf>
    <xf numFmtId="0" fontId="14" fillId="4" borderId="2" xfId="6" applyFont="1" applyFill="1" applyBorder="1" applyAlignment="1">
      <alignment horizontal="center" vertical="center" textRotation="90"/>
    </xf>
    <xf numFmtId="0" fontId="14" fillId="4" borderId="1" xfId="6" applyFont="1" applyFill="1" applyBorder="1" applyAlignment="1">
      <alignment horizontal="center" vertical="center" textRotation="90"/>
    </xf>
    <xf numFmtId="0" fontId="14" fillId="4" borderId="3" xfId="6" applyFont="1" applyFill="1" applyBorder="1" applyAlignment="1">
      <alignment horizontal="center" vertical="center" textRotation="90"/>
    </xf>
    <xf numFmtId="0" fontId="8" fillId="4" borderId="0" xfId="0" applyFont="1" applyFill="1" applyBorder="1" applyAlignment="1">
      <alignment horizontal="center"/>
    </xf>
    <xf numFmtId="0" fontId="23" fillId="4" borderId="10" xfId="5" applyFont="1" applyFill="1" applyBorder="1" applyAlignment="1" applyProtection="1">
      <alignment horizontal="center" vertical="center"/>
    </xf>
    <xf numFmtId="0" fontId="14" fillId="4" borderId="36" xfId="6" applyFont="1" applyFill="1" applyBorder="1" applyAlignment="1">
      <alignment horizontal="center" vertical="center" textRotation="90"/>
    </xf>
    <xf numFmtId="0" fontId="14" fillId="4" borderId="35" xfId="6" applyFont="1" applyFill="1" applyBorder="1" applyAlignment="1">
      <alignment horizontal="center" vertical="center" textRotation="90"/>
    </xf>
    <xf numFmtId="0" fontId="14" fillId="4" borderId="27" xfId="6" applyFont="1" applyFill="1" applyBorder="1" applyAlignment="1">
      <alignment horizontal="center" vertical="center" textRotation="90"/>
    </xf>
    <xf numFmtId="0" fontId="17" fillId="4" borderId="38" xfId="0" applyFont="1" applyFill="1" applyBorder="1" applyAlignment="1">
      <alignment horizontal="right"/>
    </xf>
    <xf numFmtId="0" fontId="17" fillId="4" borderId="37" xfId="0" applyFont="1" applyFill="1" applyBorder="1" applyAlignment="1">
      <alignment horizontal="right"/>
    </xf>
    <xf numFmtId="0" fontId="17" fillId="4" borderId="39" xfId="0" applyFont="1" applyFill="1" applyBorder="1" applyAlignment="1">
      <alignment horizontal="right" wrapText="1" shrinkToFit="1"/>
    </xf>
    <xf numFmtId="0" fontId="0" fillId="0" borderId="25" xfId="0" applyBorder="1" applyAlignment="1">
      <alignment wrapText="1" shrinkToFit="1"/>
    </xf>
    <xf numFmtId="0" fontId="17" fillId="4" borderId="25" xfId="0" applyFont="1" applyFill="1" applyBorder="1" applyAlignment="1">
      <alignment horizontal="right" wrapText="1" shrinkToFit="1"/>
    </xf>
    <xf numFmtId="0" fontId="0" fillId="0" borderId="7" xfId="0" applyFont="1" applyFill="1" applyBorder="1" applyAlignment="1" applyProtection="1">
      <alignment horizontal="center"/>
      <protection locked="0" hidden="1"/>
    </xf>
    <xf numFmtId="0" fontId="0" fillId="0" borderId="1" xfId="0" applyFont="1" applyFill="1" applyBorder="1" applyAlignment="1" applyProtection="1">
      <alignment horizontal="center"/>
      <protection locked="0" hidden="1"/>
    </xf>
    <xf numFmtId="0" fontId="31" fillId="4" borderId="4" xfId="0" applyFont="1" applyFill="1" applyBorder="1" applyAlignment="1">
      <alignment horizontal="center" vertical="center"/>
    </xf>
    <xf numFmtId="0" fontId="31" fillId="4" borderId="2" xfId="0" applyFont="1" applyFill="1" applyBorder="1" applyAlignment="1">
      <alignment horizontal="center" vertical="center"/>
    </xf>
    <xf numFmtId="0" fontId="0" fillId="0" borderId="9" xfId="0" applyFont="1" applyFill="1" applyBorder="1" applyAlignment="1" applyProtection="1">
      <alignment horizontal="center"/>
      <protection locked="0" hidden="1"/>
    </xf>
    <xf numFmtId="0" fontId="0" fillId="0" borderId="3" xfId="0" applyFont="1" applyFill="1" applyBorder="1" applyAlignment="1" applyProtection="1">
      <alignment horizontal="center"/>
      <protection locked="0" hidden="1"/>
    </xf>
    <xf numFmtId="0" fontId="17" fillId="4" borderId="8" xfId="0" applyFont="1" applyFill="1" applyBorder="1" applyAlignment="1">
      <alignment horizontal="right"/>
    </xf>
    <xf numFmtId="0" fontId="17" fillId="4" borderId="9" xfId="0" applyFont="1" applyFill="1" applyBorder="1" applyAlignment="1">
      <alignment horizontal="right"/>
    </xf>
    <xf numFmtId="0" fontId="0" fillId="6" borderId="7" xfId="0" applyFill="1" applyBorder="1" applyAlignment="1">
      <alignment horizontal="center"/>
    </xf>
    <xf numFmtId="0" fontId="0" fillId="6" borderId="1" xfId="0" applyFill="1" applyBorder="1" applyAlignment="1">
      <alignment horizontal="center"/>
    </xf>
    <xf numFmtId="0" fontId="0" fillId="6" borderId="4" xfId="0" applyFill="1" applyBorder="1" applyAlignment="1">
      <alignment horizontal="center"/>
    </xf>
    <xf numFmtId="0" fontId="0" fillId="6" borderId="2" xfId="0" applyFill="1" applyBorder="1" applyAlignment="1">
      <alignment horizontal="center"/>
    </xf>
    <xf numFmtId="0" fontId="0" fillId="6" borderId="9" xfId="0" applyFill="1" applyBorder="1" applyAlignment="1">
      <alignment horizontal="center"/>
    </xf>
    <xf numFmtId="0" fontId="0" fillId="6" borderId="3" xfId="0" applyFill="1" applyBorder="1" applyAlignment="1">
      <alignment horizontal="center"/>
    </xf>
    <xf numFmtId="0" fontId="0" fillId="6" borderId="35" xfId="0" applyFill="1" applyBorder="1" applyAlignment="1">
      <alignment horizontal="center"/>
    </xf>
    <xf numFmtId="0" fontId="0" fillId="6" borderId="40" xfId="0" applyFill="1" applyBorder="1" applyAlignment="1">
      <alignment horizontal="center"/>
    </xf>
    <xf numFmtId="0" fontId="0" fillId="6" borderId="24" xfId="0" applyFill="1" applyBorder="1" applyAlignment="1">
      <alignment horizontal="center"/>
    </xf>
    <xf numFmtId="167" fontId="0" fillId="4" borderId="0" xfId="0" applyNumberFormat="1" applyFill="1" applyBorder="1" applyAlignment="1">
      <alignment horizontal="center"/>
    </xf>
    <xf numFmtId="167" fontId="33" fillId="4" borderId="10" xfId="0" applyNumberFormat="1" applyFont="1" applyFill="1" applyBorder="1" applyAlignment="1">
      <alignment horizontal="center" vertical="center"/>
    </xf>
    <xf numFmtId="0" fontId="12" fillId="4" borderId="5" xfId="0" applyFont="1" applyFill="1" applyBorder="1" applyAlignment="1" applyProtection="1">
      <alignment horizontal="center" vertical="center" wrapText="1"/>
      <protection hidden="1"/>
    </xf>
    <xf numFmtId="0" fontId="13" fillId="4" borderId="12" xfId="0" applyFont="1" applyFill="1" applyBorder="1" applyAlignment="1" applyProtection="1">
      <alignment horizontal="center" vertical="center" wrapText="1"/>
      <protection hidden="1"/>
    </xf>
    <xf numFmtId="0" fontId="14" fillId="4" borderId="41" xfId="0" applyFont="1" applyFill="1" applyBorder="1" applyAlignment="1" applyProtection="1">
      <alignment vertical="center"/>
      <protection hidden="1"/>
    </xf>
    <xf numFmtId="0" fontId="14" fillId="4" borderId="19" xfId="0" applyFont="1" applyFill="1" applyBorder="1" applyAlignment="1" applyProtection="1">
      <alignment vertical="center"/>
      <protection hidden="1"/>
    </xf>
    <xf numFmtId="0" fontId="14" fillId="4" borderId="41" xfId="0" applyFont="1" applyFill="1" applyBorder="1" applyAlignment="1" applyProtection="1">
      <alignment horizontal="center" vertical="center"/>
      <protection hidden="1"/>
    </xf>
    <xf numFmtId="0" fontId="14" fillId="4" borderId="19" xfId="0" applyFont="1" applyFill="1" applyBorder="1" applyAlignment="1" applyProtection="1">
      <alignment horizontal="center" vertical="center"/>
      <protection hidden="1"/>
    </xf>
    <xf numFmtId="0" fontId="14" fillId="4" borderId="42" xfId="0" applyFont="1" applyFill="1" applyBorder="1" applyAlignment="1" applyProtection="1">
      <alignment horizontal="center" vertical="center"/>
      <protection hidden="1"/>
    </xf>
    <xf numFmtId="0" fontId="14" fillId="4" borderId="23" xfId="0" applyFont="1" applyFill="1" applyBorder="1" applyAlignment="1" applyProtection="1">
      <alignment horizontal="center" vertical="center"/>
      <protection hidden="1"/>
    </xf>
    <xf numFmtId="0" fontId="14" fillId="4" borderId="32" xfId="0" applyFont="1" applyFill="1" applyBorder="1" applyAlignment="1" applyProtection="1">
      <alignment horizontal="center" vertical="center"/>
      <protection hidden="1"/>
    </xf>
    <xf numFmtId="0" fontId="14" fillId="4" borderId="17" xfId="0" applyFont="1" applyFill="1" applyBorder="1" applyAlignment="1" applyProtection="1">
      <alignment horizontal="center" vertical="center"/>
      <protection hidden="1"/>
    </xf>
  </cellXfs>
  <cellStyles count="11">
    <cellStyle name="Comma" xfId="1" builtinId="3"/>
    <cellStyle name="Comma 2" xfId="2"/>
    <cellStyle name="Comma 3" xfId="3"/>
    <cellStyle name="Hyperlink" xfId="4" builtinId="8"/>
    <cellStyle name="Normal" xfId="0" builtinId="0"/>
    <cellStyle name="Normal 2" xfId="5"/>
    <cellStyle name="Normal 3" xfId="6"/>
    <cellStyle name="Normal 4" xfId="7"/>
    <cellStyle name="Percent" xfId="8" builtinId="5"/>
    <cellStyle name="Percent 2" xfId="9"/>
    <cellStyle name="Percent 3" xfId="10"/>
  </cellStyles>
  <dxfs count="4">
    <dxf>
      <fill>
        <patternFill>
          <bgColor rgb="FFFFFF00"/>
        </patternFill>
      </fill>
    </dxf>
    <dxf>
      <fill>
        <patternFill>
          <bgColor indexed="10"/>
        </patternFill>
      </fill>
    </dxf>
    <dxf>
      <fill>
        <patternFill>
          <bgColor rgb="FFFFFF00"/>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3</xdr:col>
      <xdr:colOff>819150</xdr:colOff>
      <xdr:row>0</xdr:row>
      <xdr:rowOff>523875</xdr:rowOff>
    </xdr:to>
    <xdr:pic>
      <xdr:nvPicPr>
        <xdr:cNvPr id="731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9812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57150</xdr:rowOff>
    </xdr:from>
    <xdr:to>
      <xdr:col>3</xdr:col>
      <xdr:colOff>714375</xdr:colOff>
      <xdr:row>0</xdr:row>
      <xdr:rowOff>495300</xdr:rowOff>
    </xdr:to>
    <xdr:pic>
      <xdr:nvPicPr>
        <xdr:cNvPr id="12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95475" cy="4381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333375</xdr:colOff>
      <xdr:row>0</xdr:row>
      <xdr:rowOff>104775</xdr:rowOff>
    </xdr:from>
    <xdr:to>
      <xdr:col>4</xdr:col>
      <xdr:colOff>2228850</xdr:colOff>
      <xdr:row>0</xdr:row>
      <xdr:rowOff>723900</xdr:rowOff>
    </xdr:to>
    <xdr:pic>
      <xdr:nvPicPr>
        <xdr:cNvPr id="630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00" y="104775"/>
          <a:ext cx="2628900"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0</xdr:row>
      <xdr:rowOff>66675</xdr:rowOff>
    </xdr:from>
    <xdr:to>
      <xdr:col>3</xdr:col>
      <xdr:colOff>571500</xdr:colOff>
      <xdr:row>0</xdr:row>
      <xdr:rowOff>514350</xdr:rowOff>
    </xdr:to>
    <xdr:pic>
      <xdr:nvPicPr>
        <xdr:cNvPr id="319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0" y="66675"/>
          <a:ext cx="192405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0</xdr:row>
      <xdr:rowOff>38100</xdr:rowOff>
    </xdr:from>
    <xdr:to>
      <xdr:col>3</xdr:col>
      <xdr:colOff>314325</xdr:colOff>
      <xdr:row>0</xdr:row>
      <xdr:rowOff>457200</xdr:rowOff>
    </xdr:to>
    <xdr:pic>
      <xdr:nvPicPr>
        <xdr:cNvPr id="11320"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85800" y="38100"/>
          <a:ext cx="1857375" cy="419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0</xdr:row>
      <xdr:rowOff>19050</xdr:rowOff>
    </xdr:from>
    <xdr:to>
      <xdr:col>2</xdr:col>
      <xdr:colOff>1714500</xdr:colOff>
      <xdr:row>0</xdr:row>
      <xdr:rowOff>476250</xdr:rowOff>
    </xdr:to>
    <xdr:pic>
      <xdr:nvPicPr>
        <xdr:cNvPr id="1234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76275" y="19050"/>
          <a:ext cx="1857375"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O57"/>
  <sheetViews>
    <sheetView tabSelected="1" view="pageBreakPreview" zoomScale="70" zoomScaleNormal="80" zoomScaleSheetLayoutView="70" workbookViewId="0">
      <selection activeCell="M51" sqref="M51"/>
    </sheetView>
  </sheetViews>
  <sheetFormatPr defaultRowHeight="12.75"/>
  <cols>
    <col min="1" max="1" width="9.140625" style="179" customWidth="1"/>
    <col min="2" max="2" width="3.7109375" style="179" customWidth="1"/>
    <col min="3" max="3" width="6.28515625" style="179" bestFit="1" customWidth="1"/>
    <col min="4" max="4" width="40.85546875" style="179" customWidth="1"/>
    <col min="5" max="5" width="11.5703125" style="191" customWidth="1"/>
    <col min="6" max="7" width="14.7109375" style="179" customWidth="1"/>
    <col min="8" max="8" width="14.5703125" style="179" customWidth="1"/>
    <col min="9" max="9" width="4.42578125" style="179" customWidth="1"/>
    <col min="10" max="10" width="14.7109375" style="179" customWidth="1"/>
    <col min="11" max="11" width="16.140625" style="179" customWidth="1"/>
    <col min="12" max="12" width="8.28515625" style="179" customWidth="1"/>
    <col min="13" max="13" width="15.140625" style="179" customWidth="1"/>
    <col min="14" max="14" width="11.7109375" style="179" bestFit="1" customWidth="1"/>
    <col min="15" max="15" width="14.28515625" style="179" bestFit="1" customWidth="1"/>
    <col min="16" max="16" width="9.140625" style="179"/>
    <col min="17" max="23" width="17.140625" style="179" customWidth="1"/>
    <col min="24" max="24" width="18.5703125" style="179" customWidth="1"/>
    <col min="25" max="25" width="20.7109375" style="179" customWidth="1"/>
    <col min="26" max="27" width="18.28515625" style="179" customWidth="1"/>
    <col min="28" max="28" width="11.28515625" style="179" customWidth="1"/>
    <col min="29" max="29" width="13.85546875" style="179" customWidth="1"/>
    <col min="30" max="16384" width="9.140625" style="179"/>
  </cols>
  <sheetData>
    <row r="1" spans="1:13" ht="45" customHeight="1">
      <c r="A1" s="316" t="s">
        <v>120</v>
      </c>
      <c r="B1" s="316"/>
      <c r="C1" s="316"/>
      <c r="D1" s="316"/>
      <c r="E1" s="316"/>
      <c r="F1" s="316"/>
      <c r="G1" s="316"/>
      <c r="H1" s="316"/>
      <c r="I1" s="316"/>
      <c r="J1" s="316"/>
      <c r="K1" s="316"/>
      <c r="L1" s="316"/>
      <c r="M1" s="316"/>
    </row>
    <row r="2" spans="1:13" s="196" customFormat="1" ht="18">
      <c r="A2" s="194"/>
      <c r="B2" s="195"/>
      <c r="C2" s="195"/>
      <c r="D2" s="195"/>
      <c r="E2" s="195"/>
      <c r="F2" s="195"/>
      <c r="G2" s="195"/>
      <c r="H2" s="195"/>
      <c r="I2" s="195"/>
      <c r="J2" s="195"/>
      <c r="K2" s="195"/>
      <c r="L2" s="195"/>
      <c r="M2" s="195"/>
    </row>
    <row r="3" spans="1:13" s="196" customFormat="1" ht="18">
      <c r="A3" s="194" t="s">
        <v>103</v>
      </c>
      <c r="B3" s="195"/>
      <c r="C3" s="195"/>
      <c r="D3" s="195"/>
      <c r="E3" s="195"/>
      <c r="F3" s="195"/>
      <c r="G3" s="195"/>
      <c r="H3" s="195"/>
      <c r="I3" s="195"/>
      <c r="J3" s="195"/>
      <c r="K3" s="195"/>
      <c r="L3" s="195"/>
      <c r="M3" s="195"/>
    </row>
    <row r="4" spans="1:13" s="196" customFormat="1" ht="18">
      <c r="A4" s="194" t="s">
        <v>121</v>
      </c>
      <c r="B4" s="195"/>
      <c r="C4" s="195"/>
      <c r="D4" s="195"/>
      <c r="E4" s="195"/>
      <c r="F4" s="195"/>
      <c r="G4" s="195"/>
      <c r="H4" s="195"/>
      <c r="I4" s="195"/>
      <c r="J4" s="195"/>
      <c r="K4" s="195"/>
      <c r="L4" s="195"/>
      <c r="M4" s="195"/>
    </row>
    <row r="5" spans="1:13" s="196" customFormat="1" ht="18">
      <c r="A5" s="194" t="s">
        <v>153</v>
      </c>
      <c r="B5" s="195"/>
      <c r="C5" s="195"/>
      <c r="D5" s="195"/>
      <c r="E5" s="195"/>
      <c r="F5" s="195"/>
      <c r="G5" s="195"/>
      <c r="H5" s="195"/>
      <c r="I5" s="195"/>
      <c r="J5" s="195"/>
      <c r="K5" s="195"/>
      <c r="L5" s="195"/>
      <c r="M5" s="195"/>
    </row>
    <row r="6" spans="1:13" s="196" customFormat="1" ht="18">
      <c r="A6" s="194" t="s">
        <v>154</v>
      </c>
      <c r="B6" s="195"/>
      <c r="C6" s="195"/>
      <c r="D6" s="195"/>
      <c r="E6" s="195"/>
      <c r="F6" s="195"/>
      <c r="G6" s="195"/>
      <c r="H6" s="195"/>
      <c r="I6" s="195"/>
      <c r="J6" s="195"/>
      <c r="K6" s="195"/>
      <c r="L6" s="195"/>
      <c r="M6" s="195"/>
    </row>
    <row r="7" spans="1:13" s="196" customFormat="1" ht="18">
      <c r="A7" s="194"/>
      <c r="B7" s="195"/>
      <c r="C7" s="195"/>
      <c r="D7" s="195"/>
      <c r="E7" s="195"/>
      <c r="F7" s="195"/>
      <c r="G7" s="195"/>
      <c r="H7" s="195"/>
      <c r="I7" s="195"/>
      <c r="J7" s="195"/>
      <c r="K7" s="195"/>
      <c r="L7" s="195"/>
      <c r="M7" s="195"/>
    </row>
    <row r="8" spans="1:13" s="193" customFormat="1" ht="15.75" customHeight="1">
      <c r="A8" s="197" t="s">
        <v>110</v>
      </c>
      <c r="B8" s="198"/>
      <c r="C8" s="197" t="s">
        <v>111</v>
      </c>
      <c r="D8" s="198"/>
      <c r="E8" s="192"/>
      <c r="F8" s="192"/>
      <c r="G8" s="192"/>
      <c r="H8" s="192"/>
      <c r="I8" s="192"/>
      <c r="J8" s="192"/>
      <c r="K8" s="192"/>
      <c r="L8" s="192"/>
      <c r="M8" s="192"/>
    </row>
    <row r="9" spans="1:13" s="193" customFormat="1" ht="15.75" customHeight="1">
      <c r="A9" s="197"/>
      <c r="B9" s="198"/>
      <c r="C9" s="197" t="s">
        <v>112</v>
      </c>
      <c r="D9" s="198"/>
      <c r="E9" s="192"/>
      <c r="F9" s="192"/>
      <c r="G9" s="192"/>
      <c r="H9" s="192"/>
      <c r="I9" s="192"/>
      <c r="J9" s="192"/>
      <c r="K9" s="192"/>
      <c r="L9" s="192"/>
      <c r="M9" s="192"/>
    </row>
    <row r="10" spans="1:13" s="193" customFormat="1" ht="15.75" customHeight="1">
      <c r="A10" s="197"/>
      <c r="B10" s="198"/>
      <c r="C10" s="197" t="s">
        <v>152</v>
      </c>
      <c r="D10" s="198"/>
      <c r="E10" s="192"/>
      <c r="F10" s="192"/>
      <c r="G10" s="192"/>
      <c r="H10" s="192"/>
      <c r="I10" s="192"/>
      <c r="J10" s="192"/>
      <c r="K10" s="192"/>
      <c r="L10" s="192"/>
      <c r="M10" s="192"/>
    </row>
    <row r="11" spans="1:13" s="193" customFormat="1" ht="15.75" customHeight="1">
      <c r="A11" s="197"/>
      <c r="B11" s="198"/>
      <c r="C11" s="197" t="s">
        <v>113</v>
      </c>
      <c r="D11" s="198"/>
      <c r="E11" s="192"/>
      <c r="F11" s="192"/>
      <c r="G11" s="192"/>
      <c r="H11" s="192"/>
      <c r="I11" s="192"/>
      <c r="J11" s="192"/>
      <c r="K11" s="192"/>
      <c r="L11" s="192"/>
      <c r="M11" s="192"/>
    </row>
    <row r="12" spans="1:13" s="193" customFormat="1" ht="15.75" customHeight="1">
      <c r="A12" s="197"/>
      <c r="B12" s="198"/>
      <c r="C12" s="197" t="s">
        <v>114</v>
      </c>
      <c r="D12" s="198"/>
      <c r="E12" s="192"/>
      <c r="F12" s="192"/>
      <c r="G12" s="192"/>
      <c r="H12" s="192"/>
      <c r="I12" s="192"/>
      <c r="J12" s="192"/>
      <c r="K12" s="192"/>
      <c r="L12" s="192"/>
      <c r="M12" s="192"/>
    </row>
    <row r="13" spans="1:13" s="193" customFormat="1" ht="15.75" customHeight="1">
      <c r="A13" s="197"/>
      <c r="B13" s="198"/>
      <c r="C13" s="197"/>
      <c r="D13" s="198"/>
      <c r="E13" s="192"/>
      <c r="F13" s="192"/>
      <c r="G13" s="192"/>
      <c r="H13" s="192"/>
      <c r="I13" s="192"/>
      <c r="J13" s="192"/>
      <c r="K13" s="192"/>
      <c r="L13" s="192"/>
      <c r="M13" s="192"/>
    </row>
    <row r="14" spans="1:13" s="193" customFormat="1" ht="15.75" customHeight="1">
      <c r="A14" s="197" t="s">
        <v>122</v>
      </c>
      <c r="B14" s="198"/>
      <c r="C14" s="197"/>
      <c r="D14" s="198"/>
      <c r="E14" s="192"/>
      <c r="F14" s="192"/>
      <c r="G14" s="192"/>
      <c r="H14" s="192"/>
      <c r="I14" s="192"/>
      <c r="J14" s="192"/>
      <c r="K14" s="192"/>
      <c r="L14" s="192"/>
      <c r="M14" s="192"/>
    </row>
    <row r="15" spans="1:13" s="193" customFormat="1" ht="15.75" customHeight="1">
      <c r="A15" s="197"/>
      <c r="B15" s="198"/>
      <c r="C15" s="197"/>
      <c r="D15" s="198"/>
      <c r="E15" s="192"/>
      <c r="F15" s="192"/>
      <c r="G15" s="192"/>
      <c r="H15" s="192"/>
      <c r="I15" s="192"/>
      <c r="J15" s="192"/>
      <c r="K15" s="192"/>
      <c r="L15" s="192"/>
      <c r="M15" s="192"/>
    </row>
    <row r="16" spans="1:13" s="300" customFormat="1" ht="16.5" thickBot="1">
      <c r="A16" s="197"/>
      <c r="B16" s="198"/>
      <c r="C16" s="197"/>
      <c r="D16" s="198"/>
      <c r="E16" s="192"/>
      <c r="F16" s="192"/>
      <c r="G16" s="192"/>
      <c r="H16" s="192"/>
      <c r="I16" s="192"/>
      <c r="J16" s="192"/>
      <c r="K16" s="192"/>
      <c r="L16" s="192"/>
      <c r="M16" s="192"/>
    </row>
    <row r="17" spans="1:15" s="300" customFormat="1" ht="24.75" customHeight="1" thickTop="1">
      <c r="A17" s="311" t="s">
        <v>104</v>
      </c>
      <c r="B17" s="311"/>
      <c r="C17" s="311"/>
      <c r="D17" s="311"/>
      <c r="E17" s="311"/>
      <c r="F17" s="311"/>
      <c r="G17" s="311"/>
      <c r="H17" s="311"/>
      <c r="I17" s="311"/>
      <c r="J17" s="311"/>
      <c r="K17" s="311"/>
      <c r="L17" s="311"/>
      <c r="M17" s="311"/>
      <c r="N17" s="301"/>
      <c r="O17" s="301"/>
    </row>
    <row r="18" spans="1:15" ht="13.5" thickBot="1">
      <c r="A18" s="180"/>
      <c r="B18" s="180"/>
      <c r="C18" s="180"/>
      <c r="D18" s="180"/>
      <c r="E18" s="181"/>
      <c r="F18" s="180"/>
      <c r="G18" s="182"/>
      <c r="H18" s="182"/>
      <c r="I18" s="182"/>
      <c r="J18" s="182"/>
      <c r="K18" s="182"/>
      <c r="L18" s="182"/>
    </row>
    <row r="19" spans="1:15" ht="15" customHeight="1">
      <c r="A19" s="302" t="s">
        <v>17</v>
      </c>
      <c r="B19" s="183"/>
      <c r="C19" s="236">
        <v>1</v>
      </c>
      <c r="D19" s="27" t="s">
        <v>9</v>
      </c>
      <c r="E19" s="28"/>
      <c r="F19" s="318">
        <v>1377179</v>
      </c>
      <c r="G19" s="319"/>
      <c r="H19" s="237"/>
      <c r="I19" s="236">
        <v>6</v>
      </c>
      <c r="J19" s="30" t="s">
        <v>13</v>
      </c>
      <c r="K19" s="320">
        <v>40543</v>
      </c>
      <c r="L19" s="321"/>
    </row>
    <row r="20" spans="1:15" ht="15">
      <c r="A20" s="303"/>
      <c r="B20" s="183"/>
      <c r="C20" s="238">
        <v>2</v>
      </c>
      <c r="D20" s="32" t="s">
        <v>10</v>
      </c>
      <c r="E20" s="33"/>
      <c r="F20" s="312" t="s">
        <v>85</v>
      </c>
      <c r="G20" s="313"/>
      <c r="H20" s="237"/>
      <c r="I20" s="238">
        <v>7</v>
      </c>
      <c r="J20" s="34" t="s">
        <v>14</v>
      </c>
      <c r="K20" s="312" t="s">
        <v>100</v>
      </c>
      <c r="L20" s="313"/>
    </row>
    <row r="21" spans="1:15" ht="15">
      <c r="A21" s="303"/>
      <c r="B21" s="183"/>
      <c r="C21" s="238">
        <v>3</v>
      </c>
      <c r="D21" s="35" t="s">
        <v>12</v>
      </c>
      <c r="E21" s="36"/>
      <c r="F21" s="312">
        <v>48569</v>
      </c>
      <c r="G21" s="313"/>
      <c r="H21" s="237"/>
      <c r="I21" s="238">
        <v>8</v>
      </c>
      <c r="J21" s="34" t="s">
        <v>15</v>
      </c>
      <c r="K21" s="307" t="s">
        <v>101</v>
      </c>
      <c r="L21" s="308"/>
    </row>
    <row r="22" spans="1:15" ht="15.75" thickBot="1">
      <c r="A22" s="303"/>
      <c r="B22" s="183"/>
      <c r="C22" s="238">
        <v>4</v>
      </c>
      <c r="D22" s="37" t="s">
        <v>11</v>
      </c>
      <c r="E22" s="38"/>
      <c r="F22" s="305">
        <v>40536</v>
      </c>
      <c r="G22" s="306"/>
      <c r="H22" s="237"/>
      <c r="I22" s="239">
        <v>9</v>
      </c>
      <c r="J22" s="40" t="s">
        <v>16</v>
      </c>
      <c r="K22" s="309" t="s">
        <v>134</v>
      </c>
      <c r="L22" s="310"/>
    </row>
    <row r="23" spans="1:15" ht="15.75" thickBot="1">
      <c r="A23" s="304"/>
      <c r="B23" s="183"/>
      <c r="C23" s="239">
        <v>5</v>
      </c>
      <c r="D23" s="41" t="s">
        <v>141</v>
      </c>
      <c r="E23" s="42"/>
      <c r="F23" s="314">
        <v>14000</v>
      </c>
      <c r="G23" s="315"/>
      <c r="H23" s="240"/>
      <c r="I23" s="240"/>
      <c r="J23" s="241"/>
      <c r="K23" s="317"/>
      <c r="L23" s="317"/>
    </row>
    <row r="24" spans="1:15" ht="15.75" thickBot="1">
      <c r="A24" s="240"/>
      <c r="B24" s="240"/>
      <c r="C24" s="242"/>
      <c r="D24" s="240"/>
      <c r="E24" s="243"/>
      <c r="F24" s="240"/>
      <c r="G24" s="240"/>
      <c r="H24" s="240"/>
      <c r="I24" s="240"/>
      <c r="J24" s="244"/>
      <c r="K24" s="240"/>
      <c r="L24" s="240"/>
    </row>
    <row r="25" spans="1:15" ht="15" customHeight="1">
      <c r="A25" s="302" t="s">
        <v>18</v>
      </c>
      <c r="B25" s="183"/>
      <c r="C25" s="245"/>
      <c r="D25" s="120" t="s">
        <v>32</v>
      </c>
      <c r="E25" s="49"/>
      <c r="F25" s="246" t="s">
        <v>74</v>
      </c>
      <c r="G25" s="193"/>
      <c r="H25" s="193"/>
      <c r="I25" s="193"/>
      <c r="J25" s="193"/>
      <c r="K25" s="193"/>
      <c r="L25" s="193"/>
    </row>
    <row r="26" spans="1:15" ht="15">
      <c r="A26" s="303"/>
      <c r="B26" s="183"/>
      <c r="C26" s="238">
        <v>10</v>
      </c>
      <c r="D26" s="121" t="s">
        <v>33</v>
      </c>
      <c r="E26" s="52"/>
      <c r="F26" s="266" t="s">
        <v>99</v>
      </c>
      <c r="G26" s="193"/>
      <c r="H26" s="193"/>
      <c r="I26" s="193"/>
      <c r="J26" s="193"/>
      <c r="K26" s="193"/>
      <c r="L26" s="193"/>
    </row>
    <row r="27" spans="1:15" ht="15">
      <c r="A27" s="303"/>
      <c r="B27" s="183"/>
      <c r="C27" s="238">
        <v>11</v>
      </c>
      <c r="D27" s="121" t="s">
        <v>34</v>
      </c>
      <c r="E27" s="52"/>
      <c r="F27" s="267" t="s">
        <v>115</v>
      </c>
      <c r="G27" s="193"/>
      <c r="H27" s="193"/>
      <c r="I27" s="193"/>
      <c r="J27" s="193"/>
      <c r="K27" s="193"/>
      <c r="L27" s="193"/>
    </row>
    <row r="28" spans="1:15" ht="15">
      <c r="A28" s="303"/>
      <c r="B28" s="183"/>
      <c r="C28" s="238">
        <v>12</v>
      </c>
      <c r="D28" s="34" t="s">
        <v>123</v>
      </c>
      <c r="E28" s="33" t="s">
        <v>119</v>
      </c>
      <c r="F28" s="267">
        <v>40</v>
      </c>
      <c r="G28" s="193"/>
      <c r="H28" s="193"/>
      <c r="I28" s="193"/>
      <c r="J28" s="193"/>
      <c r="K28" s="193"/>
      <c r="L28" s="193"/>
    </row>
    <row r="29" spans="1:15" ht="15">
      <c r="A29" s="303"/>
      <c r="B29" s="183"/>
      <c r="C29" s="238">
        <v>13</v>
      </c>
      <c r="D29" s="32" t="s">
        <v>126</v>
      </c>
      <c r="E29" s="33" t="s">
        <v>125</v>
      </c>
      <c r="F29" s="267">
        <v>220</v>
      </c>
      <c r="G29" s="193"/>
      <c r="H29" s="193"/>
      <c r="I29" s="193"/>
      <c r="J29" s="193"/>
      <c r="K29" s="193"/>
      <c r="L29" s="193"/>
    </row>
    <row r="30" spans="1:15" ht="15.75" thickBot="1">
      <c r="A30" s="304"/>
      <c r="B30" s="183"/>
      <c r="C30" s="239">
        <v>14</v>
      </c>
      <c r="D30" s="122" t="s">
        <v>31</v>
      </c>
      <c r="E30" s="54" t="s">
        <v>44</v>
      </c>
      <c r="F30" s="268">
        <v>5400</v>
      </c>
      <c r="G30" s="193"/>
      <c r="H30" s="193"/>
      <c r="I30" s="193"/>
      <c r="J30" s="193"/>
      <c r="K30" s="193"/>
      <c r="L30" s="193"/>
    </row>
    <row r="31" spans="1:15" ht="16.5" thickBot="1">
      <c r="A31" s="183"/>
      <c r="B31" s="183"/>
      <c r="C31" s="247"/>
      <c r="D31" s="248"/>
      <c r="E31" s="247"/>
      <c r="F31" s="249"/>
      <c r="G31" s="193"/>
      <c r="H31" s="193"/>
      <c r="I31" s="193"/>
      <c r="J31" s="193"/>
      <c r="K31" s="193"/>
      <c r="L31" s="193"/>
    </row>
    <row r="32" spans="1:15" ht="15" customHeight="1">
      <c r="A32" s="302" t="s">
        <v>19</v>
      </c>
      <c r="B32" s="183"/>
      <c r="C32" s="236">
        <v>16</v>
      </c>
      <c r="D32" s="30" t="s">
        <v>144</v>
      </c>
      <c r="E32" s="59" t="s">
        <v>48</v>
      </c>
      <c r="F32" s="250">
        <f>F23</f>
        <v>14000</v>
      </c>
      <c r="G32" s="193" t="s">
        <v>102</v>
      </c>
      <c r="H32" s="193"/>
      <c r="I32" s="193"/>
      <c r="J32" s="193"/>
      <c r="K32" s="193"/>
      <c r="L32" s="193">
        <v>144000</v>
      </c>
    </row>
    <row r="33" spans="1:12" ht="15">
      <c r="A33" s="303"/>
      <c r="B33" s="183"/>
      <c r="C33" s="238">
        <v>17</v>
      </c>
      <c r="D33" s="34" t="s">
        <v>94</v>
      </c>
      <c r="E33" s="53" t="s">
        <v>67</v>
      </c>
      <c r="F33" s="251">
        <f>F55</f>
        <v>132</v>
      </c>
      <c r="G33" s="193" t="s">
        <v>102</v>
      </c>
      <c r="H33" s="193"/>
      <c r="I33" s="193"/>
      <c r="J33" s="193"/>
      <c r="K33" s="193"/>
      <c r="L33" s="193">
        <f>0.75*L32</f>
        <v>108000</v>
      </c>
    </row>
    <row r="34" spans="1:12" ht="15">
      <c r="A34" s="303"/>
      <c r="B34" s="183"/>
      <c r="C34" s="252">
        <v>18</v>
      </c>
      <c r="D34" s="34" t="s">
        <v>45</v>
      </c>
      <c r="E34" s="53" t="s">
        <v>96</v>
      </c>
      <c r="F34" s="253">
        <f>G55</f>
        <v>15</v>
      </c>
      <c r="G34" s="193" t="s">
        <v>102</v>
      </c>
      <c r="H34" s="193"/>
      <c r="I34" s="193"/>
      <c r="J34" s="193"/>
      <c r="K34" s="193"/>
      <c r="L34" s="193"/>
    </row>
    <row r="35" spans="1:12" ht="15">
      <c r="A35" s="303"/>
      <c r="B35" s="183"/>
      <c r="C35" s="238">
        <v>19</v>
      </c>
      <c r="D35" s="34" t="s">
        <v>46</v>
      </c>
      <c r="E35" s="53" t="s">
        <v>118</v>
      </c>
      <c r="F35" s="254">
        <f>H55</f>
        <v>51</v>
      </c>
      <c r="G35" s="193" t="s">
        <v>102</v>
      </c>
      <c r="H35" s="193"/>
      <c r="I35" s="193"/>
      <c r="J35" s="193"/>
      <c r="K35" s="193"/>
      <c r="L35" s="193">
        <f>60*60</f>
        <v>3600</v>
      </c>
    </row>
    <row r="36" spans="1:12" ht="15">
      <c r="A36" s="303"/>
      <c r="B36" s="183"/>
      <c r="C36" s="238">
        <v>20</v>
      </c>
      <c r="D36" s="34" t="s">
        <v>30</v>
      </c>
      <c r="E36" s="53" t="s">
        <v>44</v>
      </c>
      <c r="F36" s="255">
        <f>K56</f>
        <v>440.61111111111109</v>
      </c>
      <c r="G36" s="193" t="s">
        <v>102</v>
      </c>
      <c r="H36" s="193"/>
      <c r="I36" s="193"/>
      <c r="J36" s="193"/>
      <c r="K36" s="193"/>
      <c r="L36" s="193">
        <f>L35/45</f>
        <v>80</v>
      </c>
    </row>
    <row r="37" spans="1:12" ht="15">
      <c r="A37" s="303"/>
      <c r="B37" s="183"/>
      <c r="C37" s="238">
        <v>21</v>
      </c>
      <c r="D37" s="34" t="s">
        <v>95</v>
      </c>
      <c r="E37" s="53" t="s">
        <v>44</v>
      </c>
      <c r="F37" s="253">
        <f>O57</f>
        <v>0</v>
      </c>
      <c r="G37" s="193" t="s">
        <v>102</v>
      </c>
      <c r="H37" s="193"/>
      <c r="I37" s="193"/>
      <c r="J37" s="193"/>
      <c r="K37" s="193"/>
      <c r="L37" s="193"/>
    </row>
    <row r="38" spans="1:12" ht="15">
      <c r="A38" s="303"/>
      <c r="B38" s="183"/>
      <c r="C38" s="256">
        <v>22</v>
      </c>
      <c r="D38" s="123" t="s">
        <v>80</v>
      </c>
      <c r="E38" s="60" t="s">
        <v>41</v>
      </c>
      <c r="F38" s="255">
        <f>K55</f>
        <v>231.33333333333331</v>
      </c>
      <c r="G38" s="193" t="s">
        <v>102</v>
      </c>
      <c r="H38" s="193"/>
      <c r="I38" s="193"/>
      <c r="J38" s="193"/>
      <c r="K38" s="193"/>
      <c r="L38" s="193"/>
    </row>
    <row r="39" spans="1:12" ht="15">
      <c r="A39" s="303"/>
      <c r="B39" s="183"/>
      <c r="C39" s="238">
        <v>23</v>
      </c>
      <c r="D39" s="34" t="s">
        <v>132</v>
      </c>
      <c r="E39" s="53" t="s">
        <v>41</v>
      </c>
      <c r="F39" s="257">
        <f>F30-F36-F37</f>
        <v>4959.3888888888887</v>
      </c>
      <c r="G39" s="193"/>
      <c r="H39" s="193"/>
      <c r="I39" s="193"/>
      <c r="J39" s="193"/>
      <c r="K39" s="193"/>
      <c r="L39" s="193"/>
    </row>
    <row r="40" spans="1:12" ht="15.75" thickBot="1">
      <c r="A40" s="304"/>
      <c r="B40" s="183"/>
      <c r="C40" s="239">
        <v>24</v>
      </c>
      <c r="D40" s="40" t="s">
        <v>127</v>
      </c>
      <c r="E40" s="61" t="s">
        <v>42</v>
      </c>
      <c r="F40" s="258">
        <f>F38/(F30-F37)</f>
        <v>4.2839506172839506E-2</v>
      </c>
      <c r="G40" s="193"/>
      <c r="H40" s="193"/>
      <c r="I40" s="193"/>
      <c r="J40" s="193"/>
      <c r="K40" s="193"/>
      <c r="L40" s="193"/>
    </row>
    <row r="41" spans="1:12" ht="16.5" thickBot="1">
      <c r="A41" s="259"/>
      <c r="B41" s="183"/>
      <c r="C41" s="247"/>
      <c r="D41" s="260"/>
      <c r="E41" s="247"/>
      <c r="F41" s="261"/>
      <c r="G41" s="193"/>
      <c r="H41" s="193"/>
      <c r="I41" s="193"/>
      <c r="J41" s="193"/>
      <c r="K41" s="193"/>
      <c r="L41" s="193"/>
    </row>
    <row r="42" spans="1:12" ht="15" customHeight="1">
      <c r="A42" s="302" t="s">
        <v>28</v>
      </c>
      <c r="B42" s="262"/>
      <c r="C42" s="236">
        <v>26</v>
      </c>
      <c r="D42" s="30" t="s">
        <v>47</v>
      </c>
      <c r="E42" s="59" t="s">
        <v>41</v>
      </c>
      <c r="F42" s="269">
        <v>8.3000000000000007</v>
      </c>
      <c r="G42" s="193" t="s">
        <v>108</v>
      </c>
      <c r="H42" s="193"/>
      <c r="I42" s="193"/>
      <c r="J42" s="193"/>
      <c r="K42" s="193"/>
      <c r="L42" s="193"/>
    </row>
    <row r="43" spans="1:12" ht="15" customHeight="1">
      <c r="A43" s="303"/>
      <c r="B43" s="262"/>
      <c r="C43" s="256">
        <v>27</v>
      </c>
      <c r="D43" s="199" t="s">
        <v>116</v>
      </c>
      <c r="E43" s="200" t="s">
        <v>41</v>
      </c>
      <c r="F43" s="270">
        <v>0.4</v>
      </c>
      <c r="G43" s="193" t="s">
        <v>106</v>
      </c>
      <c r="H43" s="193"/>
      <c r="I43" s="193"/>
      <c r="J43" s="193"/>
      <c r="K43" s="193"/>
      <c r="L43" s="193"/>
    </row>
    <row r="44" spans="1:12" ht="15">
      <c r="A44" s="303"/>
      <c r="B44" s="183"/>
      <c r="C44" s="238">
        <v>28</v>
      </c>
      <c r="D44" s="34" t="s">
        <v>129</v>
      </c>
      <c r="E44" s="53" t="s">
        <v>39</v>
      </c>
      <c r="F44" s="271">
        <v>450</v>
      </c>
      <c r="G44" s="193"/>
      <c r="H44" s="193"/>
      <c r="I44" s="193"/>
      <c r="J44" s="193"/>
      <c r="K44" s="193"/>
      <c r="L44" s="193"/>
    </row>
    <row r="45" spans="1:12" ht="15">
      <c r="A45" s="303"/>
      <c r="B45" s="183"/>
      <c r="C45" s="252">
        <v>29</v>
      </c>
      <c r="D45" s="34" t="s">
        <v>128</v>
      </c>
      <c r="E45" s="53" t="s">
        <v>39</v>
      </c>
      <c r="F45" s="271">
        <v>23</v>
      </c>
      <c r="G45" s="193" t="s">
        <v>105</v>
      </c>
      <c r="H45" s="193"/>
      <c r="I45" s="193"/>
      <c r="J45" s="193"/>
      <c r="K45" s="193"/>
      <c r="L45" s="193"/>
    </row>
    <row r="46" spans="1:12" ht="15">
      <c r="A46" s="303"/>
      <c r="B46" s="183"/>
      <c r="C46" s="238">
        <v>30</v>
      </c>
      <c r="D46" s="34" t="s">
        <v>130</v>
      </c>
      <c r="E46" s="53" t="s">
        <v>40</v>
      </c>
      <c r="F46" s="257">
        <f>IF(F44&gt;0,F44/F42,"")</f>
        <v>54.21686746987951</v>
      </c>
      <c r="G46" s="193" t="s">
        <v>109</v>
      </c>
      <c r="H46" s="193"/>
      <c r="I46" s="193"/>
      <c r="J46" s="193"/>
      <c r="K46" s="193"/>
      <c r="L46" s="193"/>
    </row>
    <row r="47" spans="1:12" ht="15">
      <c r="A47" s="303"/>
      <c r="B47" s="183"/>
      <c r="C47" s="256">
        <v>31</v>
      </c>
      <c r="D47" s="124" t="s">
        <v>131</v>
      </c>
      <c r="E47" s="66" t="s">
        <v>48</v>
      </c>
      <c r="F47" s="257">
        <f>IF(F44&gt;0,F46*F30,"")</f>
        <v>292771.08433734934</v>
      </c>
      <c r="G47" s="193"/>
      <c r="H47" s="193"/>
      <c r="I47" s="193"/>
      <c r="J47" s="193"/>
      <c r="K47" s="193"/>
      <c r="L47" s="193"/>
    </row>
    <row r="48" spans="1:12" ht="15">
      <c r="A48" s="303"/>
      <c r="B48" s="183"/>
      <c r="C48" s="238">
        <v>32</v>
      </c>
      <c r="D48" s="34" t="s">
        <v>151</v>
      </c>
      <c r="E48" s="53" t="s">
        <v>42</v>
      </c>
      <c r="F48" s="263">
        <f>IF(F44&gt;0,(F35*F44)/(F42*3600))</f>
        <v>0.7680722891566264</v>
      </c>
      <c r="G48" s="193" t="s">
        <v>107</v>
      </c>
      <c r="H48" s="193"/>
      <c r="I48" s="193"/>
      <c r="J48" s="193"/>
      <c r="K48" s="193"/>
      <c r="L48" s="193"/>
    </row>
    <row r="49" spans="1:15" ht="15.75" thickBot="1">
      <c r="A49" s="304"/>
      <c r="B49" s="183"/>
      <c r="C49" s="239">
        <v>33</v>
      </c>
      <c r="D49" s="40" t="s">
        <v>133</v>
      </c>
      <c r="E49" s="207" t="s">
        <v>48</v>
      </c>
      <c r="F49" s="264">
        <f>IF(F46&gt;0,F46*(F39+F38),"")</f>
        <v>281424.69879518065</v>
      </c>
      <c r="G49" s="265"/>
      <c r="H49" s="193"/>
      <c r="I49" s="193"/>
      <c r="J49" s="193"/>
      <c r="K49" s="193"/>
      <c r="L49" s="193"/>
    </row>
    <row r="50" spans="1:15" ht="13.5">
      <c r="A50" s="185"/>
      <c r="B50" s="184"/>
      <c r="C50" s="186"/>
      <c r="D50" s="187"/>
      <c r="E50" s="188"/>
      <c r="F50" s="189"/>
    </row>
    <row r="51" spans="1:15" ht="13.5" thickBot="1">
      <c r="B51" s="185"/>
      <c r="C51" s="185"/>
      <c r="D51" s="185"/>
      <c r="E51" s="190"/>
      <c r="F51" s="185"/>
    </row>
    <row r="52" spans="1:15" ht="16.5" customHeight="1" thickBot="1">
      <c r="A52" s="324" t="str">
        <f>F25</f>
        <v>Process 1</v>
      </c>
      <c r="B52" s="327" t="str">
        <f>F26</f>
        <v>Soft machining</v>
      </c>
      <c r="C52" s="221"/>
      <c r="D52" s="135"/>
      <c r="E52" s="214" t="s">
        <v>2</v>
      </c>
      <c r="F52" s="214" t="s">
        <v>3</v>
      </c>
      <c r="G52" s="214" t="s">
        <v>4</v>
      </c>
      <c r="H52" s="214" t="s">
        <v>5</v>
      </c>
      <c r="I52" s="336" t="s">
        <v>6</v>
      </c>
      <c r="J52" s="337"/>
      <c r="K52" s="108" t="s">
        <v>71</v>
      </c>
      <c r="L52" s="218"/>
      <c r="M52" s="219" t="s">
        <v>72</v>
      </c>
      <c r="N52" s="220"/>
      <c r="O52" s="220"/>
    </row>
    <row r="53" spans="1:15" ht="30" customHeight="1">
      <c r="A53" s="325"/>
      <c r="B53" s="328"/>
      <c r="C53" s="221"/>
      <c r="D53" s="134"/>
      <c r="E53" s="215"/>
      <c r="F53" s="215"/>
      <c r="G53" s="215"/>
      <c r="H53" s="215"/>
      <c r="I53" s="334" t="s">
        <v>7</v>
      </c>
      <c r="J53" s="335"/>
      <c r="K53" s="112" t="s">
        <v>82</v>
      </c>
      <c r="L53" s="218"/>
      <c r="M53" s="113"/>
      <c r="N53" s="114" t="s">
        <v>98</v>
      </c>
      <c r="O53" s="169" t="s">
        <v>84</v>
      </c>
    </row>
    <row r="54" spans="1:15" ht="45" customHeight="1">
      <c r="A54" s="325"/>
      <c r="B54" s="328"/>
      <c r="C54" s="221"/>
      <c r="D54" s="133"/>
      <c r="E54" s="216" t="s">
        <v>143</v>
      </c>
      <c r="F54" s="216" t="s">
        <v>68</v>
      </c>
      <c r="G54" s="216" t="s">
        <v>117</v>
      </c>
      <c r="H54" s="216" t="s">
        <v>70</v>
      </c>
      <c r="I54" s="330" t="s">
        <v>83</v>
      </c>
      <c r="J54" s="331"/>
      <c r="K54" s="143" t="s">
        <v>140</v>
      </c>
      <c r="L54" s="218"/>
      <c r="M54" s="170" t="s">
        <v>93</v>
      </c>
      <c r="N54" s="274">
        <v>0.85</v>
      </c>
      <c r="O54" s="174">
        <f>N54*Summary!F$13</f>
        <v>0</v>
      </c>
    </row>
    <row r="55" spans="1:15" ht="30">
      <c r="A55" s="325"/>
      <c r="B55" s="328"/>
      <c r="C55" s="221"/>
      <c r="D55" s="144" t="s">
        <v>142</v>
      </c>
      <c r="E55" s="272">
        <v>14000</v>
      </c>
      <c r="F55" s="273">
        <v>132</v>
      </c>
      <c r="G55" s="273">
        <v>15</v>
      </c>
      <c r="H55" s="273">
        <v>51</v>
      </c>
      <c r="I55" s="332">
        <f>IF(E55&gt;0, 3600/H55,0)</f>
        <v>70.588235294117652</v>
      </c>
      <c r="J55" s="333"/>
      <c r="K55" s="116">
        <f>IF(E55&gt;0,E55/I55+F55*G55/60,0)</f>
        <v>231.33333333333331</v>
      </c>
      <c r="L55" s="218"/>
      <c r="M55" s="170" t="s">
        <v>86</v>
      </c>
      <c r="N55" s="274">
        <v>0.5</v>
      </c>
      <c r="O55" s="174">
        <f>N55*Summary!F$13</f>
        <v>0</v>
      </c>
    </row>
    <row r="56" spans="1:15" ht="15">
      <c r="A56" s="325"/>
      <c r="B56" s="328"/>
      <c r="C56" s="221"/>
      <c r="D56" s="134" t="s">
        <v>25</v>
      </c>
      <c r="E56" s="272">
        <v>28000</v>
      </c>
      <c r="F56" s="273">
        <v>255</v>
      </c>
      <c r="G56" s="273">
        <v>14</v>
      </c>
      <c r="H56" s="273">
        <v>49</v>
      </c>
      <c r="I56" s="332">
        <f>IF(E56&gt;0, 3600/H56,0)</f>
        <v>73.469387755102048</v>
      </c>
      <c r="J56" s="333"/>
      <c r="K56" s="116">
        <f>IF(E56&gt;0,E56/I56+F56*G56/60,0)</f>
        <v>440.61111111111109</v>
      </c>
      <c r="L56" s="218"/>
      <c r="M56" s="170" t="s">
        <v>73</v>
      </c>
      <c r="N56" s="274">
        <v>0.35</v>
      </c>
      <c r="O56" s="174">
        <f>N56*Summary!F$13</f>
        <v>0</v>
      </c>
    </row>
    <row r="57" spans="1:15" ht="15.75" thickBot="1">
      <c r="A57" s="326"/>
      <c r="B57" s="329"/>
      <c r="C57" s="221"/>
      <c r="D57" s="145" t="s">
        <v>26</v>
      </c>
      <c r="E57" s="117">
        <f>SUM(E55:E56)</f>
        <v>42000</v>
      </c>
      <c r="F57" s="217"/>
      <c r="G57" s="217"/>
      <c r="H57" s="217"/>
      <c r="I57" s="322"/>
      <c r="J57" s="323"/>
      <c r="K57" s="119">
        <f>SUM(K55:K56)</f>
        <v>671.94444444444434</v>
      </c>
      <c r="L57" s="218"/>
      <c r="M57" s="171" t="s">
        <v>27</v>
      </c>
      <c r="N57" s="172">
        <f>SUM(N54:N56)</f>
        <v>1.7000000000000002</v>
      </c>
      <c r="O57" s="173">
        <f>SUM(O54:O56)</f>
        <v>0</v>
      </c>
    </row>
  </sheetData>
  <mergeCells count="24">
    <mergeCell ref="I57:J57"/>
    <mergeCell ref="A42:A49"/>
    <mergeCell ref="A32:A40"/>
    <mergeCell ref="A52:A57"/>
    <mergeCell ref="B52:B57"/>
    <mergeCell ref="I54:J54"/>
    <mergeCell ref="I55:J55"/>
    <mergeCell ref="I56:J56"/>
    <mergeCell ref="I53:J53"/>
    <mergeCell ref="I52:J52"/>
    <mergeCell ref="A1:M1"/>
    <mergeCell ref="K23:L23"/>
    <mergeCell ref="A19:A23"/>
    <mergeCell ref="F19:G19"/>
    <mergeCell ref="K19:L19"/>
    <mergeCell ref="A25:A30"/>
    <mergeCell ref="F22:G22"/>
    <mergeCell ref="K21:L21"/>
    <mergeCell ref="K22:L22"/>
    <mergeCell ref="A17:M17"/>
    <mergeCell ref="F20:G20"/>
    <mergeCell ref="K20:L20"/>
    <mergeCell ref="F21:G21"/>
    <mergeCell ref="F23:G23"/>
  </mergeCells>
  <conditionalFormatting sqref="F49">
    <cfRule type="cellIs" dxfId="3" priority="12" stopIfTrue="1" operator="lessThan">
      <formula>$F$32</formula>
    </cfRule>
    <cfRule type="cellIs" dxfId="2" priority="13" stopIfTrue="1" operator="lessThanOrEqual">
      <formula>($F$32+$F$32*0.3)</formula>
    </cfRule>
  </conditionalFormatting>
  <conditionalFormatting sqref="F49">
    <cfRule type="cellIs" dxfId="1" priority="1" stopIfTrue="1" operator="lessThan">
      <formula>$F$18</formula>
    </cfRule>
    <cfRule type="cellIs" dxfId="0" priority="2" stopIfTrue="1" operator="lessThan">
      <formula>($F$18+$F$18*0.3)</formula>
    </cfRule>
  </conditionalFormatting>
  <pageMargins left="0.70866141732283472" right="0.70866141732283472" top="0.74803149606299213" bottom="0.74803149606299213" header="0.31496062992125984" footer="0.31496062992125984"/>
  <pageSetup paperSize="9" scale="50" orientation="landscape" r:id="rId1"/>
  <headerFooter>
    <oddFooter>&amp;LAPM 012b.1 2011-02-07</oddFooter>
  </headerFooter>
  <drawing r:id="rId2"/>
  <legacyDrawing r:id="rId3"/>
</worksheet>
</file>

<file path=xl/worksheets/sheet2.xml><?xml version="1.0" encoding="utf-8"?>
<worksheet xmlns="http://schemas.openxmlformats.org/spreadsheetml/2006/main" xmlns:r="http://schemas.openxmlformats.org/officeDocument/2006/relationships">
  <sheetPr codeName="Sheet1">
    <tabColor rgb="FFFF0000"/>
    <pageSetUpPr fitToPage="1"/>
  </sheetPr>
  <dimension ref="A1:M65536"/>
  <sheetViews>
    <sheetView zoomScale="80" zoomScaleNormal="80" workbookViewId="0">
      <selection activeCell="F10" sqref="F10"/>
    </sheetView>
  </sheetViews>
  <sheetFormatPr defaultColWidth="0" defaultRowHeight="12.75" zeroHeight="1"/>
  <cols>
    <col min="1" max="1" width="9.140625" style="210" customWidth="1"/>
    <col min="2" max="2" width="3.7109375" style="210" customWidth="1"/>
    <col min="3" max="3" width="5.85546875" style="210" bestFit="1" customWidth="1"/>
    <col min="4" max="4" width="40.85546875" style="210" customWidth="1"/>
    <col min="5" max="5" width="11.5703125" style="211" customWidth="1"/>
    <col min="6" max="7" width="14.7109375" style="210" customWidth="1"/>
    <col min="8" max="8" width="10" style="210" customWidth="1"/>
    <col min="9" max="9" width="4.42578125" style="210" customWidth="1"/>
    <col min="10" max="12" width="14.7109375" style="210" customWidth="1"/>
    <col min="13" max="13" width="9.140625" style="210" customWidth="1"/>
    <col min="14" max="16384" width="0" style="210" hidden="1"/>
  </cols>
  <sheetData>
    <row r="1" spans="1:13" s="4" customFormat="1" ht="45" customHeight="1">
      <c r="A1" s="342" t="s">
        <v>1</v>
      </c>
      <c r="B1" s="342"/>
      <c r="C1" s="342"/>
      <c r="D1" s="342"/>
      <c r="E1" s="342"/>
      <c r="F1" s="342"/>
      <c r="G1" s="342"/>
      <c r="H1" s="342"/>
      <c r="I1" s="342"/>
      <c r="J1" s="342"/>
      <c r="K1" s="342"/>
      <c r="L1" s="342"/>
      <c r="M1" s="342"/>
    </row>
    <row r="2" spans="1:13" s="7" customFormat="1" ht="14.1" customHeight="1" thickBot="1">
      <c r="A2" s="22"/>
      <c r="B2" s="22"/>
      <c r="C2" s="22"/>
      <c r="D2" s="22"/>
      <c r="E2" s="23"/>
      <c r="F2" s="22"/>
      <c r="G2" s="24"/>
      <c r="H2" s="24"/>
      <c r="I2" s="24"/>
      <c r="J2" s="24"/>
      <c r="K2" s="24"/>
      <c r="L2" s="24"/>
      <c r="M2" s="21"/>
    </row>
    <row r="3" spans="1:13" s="4" customFormat="1" ht="20.100000000000001" customHeight="1">
      <c r="A3" s="338" t="s">
        <v>17</v>
      </c>
      <c r="B3" s="25"/>
      <c r="C3" s="26">
        <v>1</v>
      </c>
      <c r="D3" s="27" t="s">
        <v>9</v>
      </c>
      <c r="E3" s="28"/>
      <c r="F3" s="318"/>
      <c r="G3" s="319"/>
      <c r="H3" s="29"/>
      <c r="I3" s="26">
        <v>6</v>
      </c>
      <c r="J3" s="30" t="s">
        <v>148</v>
      </c>
      <c r="K3" s="320"/>
      <c r="L3" s="321"/>
      <c r="M3" s="21"/>
    </row>
    <row r="4" spans="1:13" s="4" customFormat="1" ht="20.100000000000001" customHeight="1">
      <c r="A4" s="339"/>
      <c r="B4" s="25"/>
      <c r="C4" s="31">
        <v>2</v>
      </c>
      <c r="D4" s="32" t="s">
        <v>146</v>
      </c>
      <c r="E4" s="33"/>
      <c r="F4" s="312"/>
      <c r="G4" s="313"/>
      <c r="H4" s="29"/>
      <c r="I4" s="31">
        <v>7</v>
      </c>
      <c r="J4" s="34" t="s">
        <v>149</v>
      </c>
      <c r="K4" s="312"/>
      <c r="L4" s="313"/>
      <c r="M4" s="21"/>
    </row>
    <row r="5" spans="1:13" s="4" customFormat="1" ht="20.100000000000001" customHeight="1">
      <c r="A5" s="339"/>
      <c r="B5" s="25"/>
      <c r="C5" s="31">
        <v>3</v>
      </c>
      <c r="D5" s="35" t="s">
        <v>145</v>
      </c>
      <c r="E5" s="36"/>
      <c r="F5" s="312"/>
      <c r="G5" s="313"/>
      <c r="H5" s="29"/>
      <c r="I5" s="31">
        <v>8</v>
      </c>
      <c r="J5" s="34" t="s">
        <v>150</v>
      </c>
      <c r="K5" s="312"/>
      <c r="L5" s="313"/>
      <c r="M5" s="21"/>
    </row>
    <row r="6" spans="1:13" s="4" customFormat="1" ht="20.100000000000001" customHeight="1" thickBot="1">
      <c r="A6" s="339"/>
      <c r="B6" s="25"/>
      <c r="C6" s="31">
        <v>4</v>
      </c>
      <c r="D6" s="37" t="s">
        <v>11</v>
      </c>
      <c r="E6" s="38"/>
      <c r="F6" s="305"/>
      <c r="G6" s="306"/>
      <c r="H6" s="29"/>
      <c r="I6" s="39">
        <v>9</v>
      </c>
      <c r="J6" s="40" t="s">
        <v>147</v>
      </c>
      <c r="K6" s="309"/>
      <c r="L6" s="310"/>
      <c r="M6" s="21"/>
    </row>
    <row r="7" spans="1:13" s="4" customFormat="1" ht="20.100000000000001" customHeight="1" thickBot="1">
      <c r="A7" s="350"/>
      <c r="B7" s="25"/>
      <c r="C7" s="39">
        <v>5</v>
      </c>
      <c r="D7" s="41" t="s">
        <v>142</v>
      </c>
      <c r="E7" s="42"/>
      <c r="F7" s="314"/>
      <c r="G7" s="315"/>
      <c r="H7" s="24"/>
      <c r="I7" s="24"/>
      <c r="J7" s="43"/>
      <c r="K7" s="369"/>
      <c r="L7" s="369"/>
      <c r="M7" s="21"/>
    </row>
    <row r="8" spans="1:13" s="11" customFormat="1" ht="20.100000000000001" customHeight="1" thickBot="1">
      <c r="A8" s="24"/>
      <c r="B8" s="24"/>
      <c r="C8" s="44"/>
      <c r="D8" s="24"/>
      <c r="E8" s="45"/>
      <c r="F8" s="24"/>
      <c r="G8" s="24"/>
      <c r="H8" s="24"/>
      <c r="I8" s="24"/>
      <c r="J8" s="46"/>
      <c r="K8" s="24"/>
      <c r="L8" s="24"/>
      <c r="M8" s="21"/>
    </row>
    <row r="9" spans="1:13" s="5" customFormat="1" ht="20.100000000000001" customHeight="1">
      <c r="A9" s="338" t="s">
        <v>18</v>
      </c>
      <c r="B9" s="47"/>
      <c r="C9" s="48"/>
      <c r="D9" s="120" t="s">
        <v>32</v>
      </c>
      <c r="E9" s="49"/>
      <c r="F9" s="175" t="s">
        <v>74</v>
      </c>
      <c r="G9" s="175" t="s">
        <v>75</v>
      </c>
      <c r="H9" s="354" t="s">
        <v>76</v>
      </c>
      <c r="I9" s="354"/>
      <c r="J9" s="175" t="s">
        <v>77</v>
      </c>
      <c r="K9" s="175" t="s">
        <v>78</v>
      </c>
      <c r="L9" s="50" t="s">
        <v>79</v>
      </c>
      <c r="M9" s="51"/>
    </row>
    <row r="10" spans="1:13" s="3" customFormat="1" ht="20.100000000000001" customHeight="1">
      <c r="A10" s="339"/>
      <c r="B10" s="47"/>
      <c r="C10" s="31">
        <v>10</v>
      </c>
      <c r="D10" s="121" t="s">
        <v>33</v>
      </c>
      <c r="E10" s="52"/>
      <c r="F10" s="275"/>
      <c r="G10" s="275"/>
      <c r="H10" s="358"/>
      <c r="I10" s="358"/>
      <c r="J10" s="275"/>
      <c r="K10" s="275"/>
      <c r="L10" s="276"/>
      <c r="M10" s="18"/>
    </row>
    <row r="11" spans="1:13" s="3" customFormat="1" ht="20.100000000000001" customHeight="1">
      <c r="A11" s="339"/>
      <c r="B11" s="47"/>
      <c r="C11" s="31">
        <v>11</v>
      </c>
      <c r="D11" s="121" t="s">
        <v>34</v>
      </c>
      <c r="E11" s="52"/>
      <c r="F11" s="277"/>
      <c r="G11" s="277"/>
      <c r="H11" s="355"/>
      <c r="I11" s="355"/>
      <c r="J11" s="277"/>
      <c r="K11" s="277"/>
      <c r="L11" s="278"/>
      <c r="M11" s="18"/>
    </row>
    <row r="12" spans="1:13" s="3" customFormat="1" ht="20.100000000000001" customHeight="1">
      <c r="A12" s="339"/>
      <c r="B12" s="47"/>
      <c r="C12" s="31">
        <v>12</v>
      </c>
      <c r="D12" s="34" t="s">
        <v>123</v>
      </c>
      <c r="E12" s="53" t="s">
        <v>124</v>
      </c>
      <c r="F12" s="279"/>
      <c r="G12" s="279"/>
      <c r="H12" s="361"/>
      <c r="I12" s="362"/>
      <c r="J12" s="279"/>
      <c r="K12" s="279"/>
      <c r="L12" s="280"/>
      <c r="M12" s="18"/>
    </row>
    <row r="13" spans="1:13" s="3" customFormat="1" ht="20.100000000000001" customHeight="1">
      <c r="A13" s="339"/>
      <c r="B13" s="47"/>
      <c r="C13" s="31">
        <v>13</v>
      </c>
      <c r="D13" s="32" t="s">
        <v>126</v>
      </c>
      <c r="E13" s="33" t="s">
        <v>125</v>
      </c>
      <c r="F13" s="277"/>
      <c r="G13" s="277"/>
      <c r="H13" s="355"/>
      <c r="I13" s="355"/>
      <c r="J13" s="277"/>
      <c r="K13" s="277"/>
      <c r="L13" s="278"/>
      <c r="M13" s="18"/>
    </row>
    <row r="14" spans="1:13" s="3" customFormat="1" ht="20.100000000000001" customHeight="1" thickBot="1">
      <c r="A14" s="350"/>
      <c r="B14" s="47"/>
      <c r="C14" s="39">
        <v>14</v>
      </c>
      <c r="D14" s="122" t="s">
        <v>31</v>
      </c>
      <c r="E14" s="54" t="s">
        <v>44</v>
      </c>
      <c r="F14" s="281"/>
      <c r="G14" s="281"/>
      <c r="H14" s="345"/>
      <c r="I14" s="345"/>
      <c r="J14" s="281"/>
      <c r="K14" s="281"/>
      <c r="L14" s="282"/>
      <c r="M14" s="18"/>
    </row>
    <row r="15" spans="1:13" s="12" customFormat="1" ht="20.100000000000001" customHeight="1" thickBot="1">
      <c r="A15" s="47"/>
      <c r="B15" s="47"/>
      <c r="C15" s="55"/>
      <c r="D15" s="56"/>
      <c r="E15" s="57"/>
      <c r="F15" s="58"/>
      <c r="G15" s="58"/>
      <c r="H15" s="58"/>
      <c r="I15" s="58"/>
      <c r="J15" s="58"/>
      <c r="K15" s="58"/>
      <c r="L15" s="58"/>
      <c r="M15" s="18"/>
    </row>
    <row r="16" spans="1:13" s="3" customFormat="1" ht="20.100000000000001" customHeight="1">
      <c r="A16" s="338" t="s">
        <v>19</v>
      </c>
      <c r="B16" s="47"/>
      <c r="C16" s="26">
        <v>16</v>
      </c>
      <c r="D16" s="30" t="s">
        <v>142</v>
      </c>
      <c r="E16" s="59" t="s">
        <v>48</v>
      </c>
      <c r="F16" s="201">
        <f>Allocation!F6</f>
        <v>0</v>
      </c>
      <c r="G16" s="227">
        <f>Allocation!F14</f>
        <v>0</v>
      </c>
      <c r="H16" s="340">
        <f>Allocation!F22</f>
        <v>0</v>
      </c>
      <c r="I16" s="340"/>
      <c r="J16" s="227">
        <f>Allocation!F30</f>
        <v>0</v>
      </c>
      <c r="K16" s="227">
        <f>Allocation!F38</f>
        <v>0</v>
      </c>
      <c r="L16" s="13">
        <f>Allocation!F46</f>
        <v>0</v>
      </c>
      <c r="M16" s="18"/>
    </row>
    <row r="17" spans="1:13" s="3" customFormat="1" ht="20.100000000000001" customHeight="1">
      <c r="A17" s="339"/>
      <c r="B17" s="47"/>
      <c r="C17" s="31">
        <v>17</v>
      </c>
      <c r="D17" s="34" t="s">
        <v>94</v>
      </c>
      <c r="E17" s="53" t="s">
        <v>67</v>
      </c>
      <c r="F17" s="202">
        <f>Allocation!G6</f>
        <v>0</v>
      </c>
      <c r="G17" s="228">
        <f>Allocation!G14</f>
        <v>0</v>
      </c>
      <c r="H17" s="348">
        <f>Allocation!G22</f>
        <v>0</v>
      </c>
      <c r="I17" s="348"/>
      <c r="J17" s="228">
        <f>Allocation!G30</f>
        <v>0</v>
      </c>
      <c r="K17" s="228">
        <f>Allocation!G38</f>
        <v>0</v>
      </c>
      <c r="L17" s="10">
        <f>Allocation!G46</f>
        <v>0</v>
      </c>
      <c r="M17" s="18"/>
    </row>
    <row r="18" spans="1:13" s="3" customFormat="1" ht="20.100000000000001" customHeight="1">
      <c r="A18" s="339"/>
      <c r="B18" s="47"/>
      <c r="C18" s="161">
        <v>18</v>
      </c>
      <c r="D18" s="34" t="s">
        <v>45</v>
      </c>
      <c r="E18" s="53" t="s">
        <v>96</v>
      </c>
      <c r="F18" s="229">
        <f>Allocation!H6</f>
        <v>0</v>
      </c>
      <c r="G18" s="229">
        <f>Allocation!H14</f>
        <v>0</v>
      </c>
      <c r="H18" s="349">
        <f>Allocation!H22</f>
        <v>0</v>
      </c>
      <c r="I18" s="349"/>
      <c r="J18" s="229">
        <f>Allocation!H30</f>
        <v>0</v>
      </c>
      <c r="K18" s="229">
        <f>Allocation!H38</f>
        <v>0</v>
      </c>
      <c r="L18" s="14">
        <f>Allocation!H46</f>
        <v>0</v>
      </c>
      <c r="M18" s="18"/>
    </row>
    <row r="19" spans="1:13" s="3" customFormat="1" ht="20.100000000000001" customHeight="1">
      <c r="A19" s="339"/>
      <c r="B19" s="47"/>
      <c r="C19" s="31">
        <v>19</v>
      </c>
      <c r="D19" s="34" t="s">
        <v>46</v>
      </c>
      <c r="E19" s="53" t="s">
        <v>43</v>
      </c>
      <c r="F19" s="202">
        <f>Allocation!I6</f>
        <v>0</v>
      </c>
      <c r="G19" s="228">
        <f>Allocation!I14</f>
        <v>0</v>
      </c>
      <c r="H19" s="346">
        <f>Allocation!I22</f>
        <v>0</v>
      </c>
      <c r="I19" s="347"/>
      <c r="J19" s="228">
        <f>Allocation!I30</f>
        <v>0</v>
      </c>
      <c r="K19" s="228">
        <f>Allocation!I38</f>
        <v>0</v>
      </c>
      <c r="L19" s="10">
        <f>Allocation!I46</f>
        <v>0</v>
      </c>
      <c r="M19" s="18"/>
    </row>
    <row r="20" spans="1:13" s="3" customFormat="1" ht="20.100000000000001" customHeight="1">
      <c r="A20" s="339"/>
      <c r="B20" s="47"/>
      <c r="C20" s="31">
        <v>20</v>
      </c>
      <c r="D20" s="34" t="s">
        <v>30</v>
      </c>
      <c r="E20" s="53" t="s">
        <v>41</v>
      </c>
      <c r="F20" s="202">
        <f>Allocation!K7</f>
        <v>0</v>
      </c>
      <c r="G20" s="228">
        <f>Allocation!K15</f>
        <v>0</v>
      </c>
      <c r="H20" s="346">
        <f>Allocation!K23</f>
        <v>0</v>
      </c>
      <c r="I20" s="347"/>
      <c r="J20" s="228">
        <f>Allocation!K31</f>
        <v>0</v>
      </c>
      <c r="K20" s="228">
        <f>Allocation!K39</f>
        <v>0</v>
      </c>
      <c r="L20" s="10">
        <f>Allocation!K47</f>
        <v>0</v>
      </c>
      <c r="M20" s="18"/>
    </row>
    <row r="21" spans="1:13" s="3" customFormat="1" ht="20.100000000000001" customHeight="1">
      <c r="A21" s="339"/>
      <c r="B21" s="47"/>
      <c r="C21" s="31">
        <v>21</v>
      </c>
      <c r="D21" s="34" t="s">
        <v>95</v>
      </c>
      <c r="E21" s="53" t="s">
        <v>44</v>
      </c>
      <c r="F21" s="202">
        <f>Allocation!O8</f>
        <v>0</v>
      </c>
      <c r="G21" s="202">
        <f>Allocation!O16</f>
        <v>0</v>
      </c>
      <c r="H21" s="346">
        <f>Allocation!O24</f>
        <v>0</v>
      </c>
      <c r="I21" s="347"/>
      <c r="J21" s="202">
        <f>Allocation!O32</f>
        <v>0</v>
      </c>
      <c r="K21" s="202">
        <f>Allocation!O40</f>
        <v>0</v>
      </c>
      <c r="L21" s="232">
        <f>Allocation!O48</f>
        <v>0</v>
      </c>
      <c r="M21" s="18"/>
    </row>
    <row r="22" spans="1:13" s="3" customFormat="1" ht="20.100000000000001" customHeight="1">
      <c r="A22" s="339"/>
      <c r="B22" s="47"/>
      <c r="C22" s="162">
        <v>22</v>
      </c>
      <c r="D22" s="123" t="s">
        <v>139</v>
      </c>
      <c r="E22" s="60" t="s">
        <v>41</v>
      </c>
      <c r="F22" s="202">
        <f>Allocation!K6</f>
        <v>0</v>
      </c>
      <c r="G22" s="202">
        <f>Allocation!K14</f>
        <v>0</v>
      </c>
      <c r="H22" s="346">
        <f>Allocation!K22</f>
        <v>0</v>
      </c>
      <c r="I22" s="347"/>
      <c r="J22" s="202">
        <f>Allocation!K30</f>
        <v>0</v>
      </c>
      <c r="K22" s="202">
        <f>Allocation!K38</f>
        <v>0</v>
      </c>
      <c r="L22" s="232">
        <f>Allocation!K46</f>
        <v>0</v>
      </c>
      <c r="M22" s="18"/>
    </row>
    <row r="23" spans="1:13" s="3" customFormat="1" ht="20.100000000000001" customHeight="1">
      <c r="A23" s="339"/>
      <c r="B23" s="47"/>
      <c r="C23" s="31">
        <v>23</v>
      </c>
      <c r="D23" s="34" t="s">
        <v>132</v>
      </c>
      <c r="E23" s="53" t="s">
        <v>41</v>
      </c>
      <c r="F23" s="209">
        <f>F14-F20-F21-F22</f>
        <v>0</v>
      </c>
      <c r="G23" s="209">
        <f>G14-G20-G21-G22</f>
        <v>0</v>
      </c>
      <c r="H23" s="346">
        <f>H14-H20-H21-H22</f>
        <v>0</v>
      </c>
      <c r="I23" s="347"/>
      <c r="J23" s="209">
        <f>J14-J20-J21-J22</f>
        <v>0</v>
      </c>
      <c r="K23" s="209">
        <f>K14-K20-K21-K22</f>
        <v>0</v>
      </c>
      <c r="L23" s="205">
        <f>L14-L20-L21-L22</f>
        <v>0</v>
      </c>
      <c r="M23" s="18"/>
    </row>
    <row r="24" spans="1:13" s="3" customFormat="1" ht="20.100000000000001" customHeight="1" thickBot="1">
      <c r="A24" s="339"/>
      <c r="B24" s="47"/>
      <c r="C24" s="39">
        <v>24</v>
      </c>
      <c r="D24" s="40" t="s">
        <v>127</v>
      </c>
      <c r="E24" s="61" t="s">
        <v>42</v>
      </c>
      <c r="F24" s="176" t="str">
        <f>IF(F14&lt;&gt;"",F22/(F14-F21),"")</f>
        <v/>
      </c>
      <c r="G24" s="176" t="str">
        <f>IF(G14&lt;&gt;"",G22/(G14-G21),"")</f>
        <v/>
      </c>
      <c r="H24" s="365" t="str">
        <f>IF(H14&lt;&gt;"",H22/(H14-H21),"")</f>
        <v/>
      </c>
      <c r="I24" s="366"/>
      <c r="J24" s="176" t="str">
        <f>IF(J14&lt;&gt;"",J22/(J14-J21),"")</f>
        <v/>
      </c>
      <c r="K24" s="176" t="str">
        <f>IF(K14&lt;&gt;"",K22/(K14-K21),"")</f>
        <v/>
      </c>
      <c r="L24" s="15" t="str">
        <f>IF(L14&lt;&gt;"",L22/(L14-L21),"")</f>
        <v/>
      </c>
      <c r="M24" s="18"/>
    </row>
    <row r="25" spans="1:13" s="12" customFormat="1" ht="20.100000000000001" customHeight="1" thickBot="1">
      <c r="A25" s="230"/>
      <c r="B25" s="47"/>
      <c r="C25" s="55"/>
      <c r="D25" s="62"/>
      <c r="E25" s="57"/>
      <c r="F25" s="63"/>
      <c r="G25" s="63"/>
      <c r="H25" s="64"/>
      <c r="I25" s="64"/>
      <c r="J25" s="64"/>
      <c r="K25" s="64"/>
      <c r="L25" s="64"/>
      <c r="M25" s="18"/>
    </row>
    <row r="26" spans="1:13" s="3" customFormat="1" ht="20.100000000000001" customHeight="1">
      <c r="A26" s="338" t="s">
        <v>28</v>
      </c>
      <c r="B26" s="65"/>
      <c r="C26" s="26">
        <v>26</v>
      </c>
      <c r="D26" s="30" t="s">
        <v>47</v>
      </c>
      <c r="E26" s="59" t="s">
        <v>41</v>
      </c>
      <c r="F26" s="283"/>
      <c r="G26" s="283"/>
      <c r="H26" s="341"/>
      <c r="I26" s="341"/>
      <c r="J26" s="283"/>
      <c r="K26" s="283"/>
      <c r="L26" s="284"/>
      <c r="M26" s="18"/>
    </row>
    <row r="27" spans="1:13" s="3" customFormat="1" ht="20.100000000000001" customHeight="1">
      <c r="A27" s="339"/>
      <c r="B27" s="65"/>
      <c r="C27" s="162">
        <v>27</v>
      </c>
      <c r="D27" s="199" t="s">
        <v>116</v>
      </c>
      <c r="E27" s="200" t="s">
        <v>41</v>
      </c>
      <c r="F27" s="285"/>
      <c r="G27" s="285"/>
      <c r="H27" s="363"/>
      <c r="I27" s="364"/>
      <c r="J27" s="285"/>
      <c r="K27" s="285"/>
      <c r="L27" s="286"/>
      <c r="M27" s="18"/>
    </row>
    <row r="28" spans="1:13" s="3" customFormat="1" ht="20.100000000000001" customHeight="1">
      <c r="A28" s="339"/>
      <c r="B28" s="47"/>
      <c r="C28" s="31">
        <v>28</v>
      </c>
      <c r="D28" s="34" t="s">
        <v>129</v>
      </c>
      <c r="E28" s="53" t="s">
        <v>39</v>
      </c>
      <c r="F28" s="287"/>
      <c r="G28" s="287"/>
      <c r="H28" s="353"/>
      <c r="I28" s="353"/>
      <c r="J28" s="287"/>
      <c r="K28" s="287"/>
      <c r="L28" s="288"/>
      <c r="M28" s="18"/>
    </row>
    <row r="29" spans="1:13" s="3" customFormat="1" ht="20.100000000000001" customHeight="1">
      <c r="A29" s="339"/>
      <c r="B29" s="47"/>
      <c r="C29" s="161">
        <v>29</v>
      </c>
      <c r="D29" s="34" t="s">
        <v>128</v>
      </c>
      <c r="E29" s="53" t="s">
        <v>39</v>
      </c>
      <c r="F29" s="287"/>
      <c r="G29" s="287"/>
      <c r="H29" s="343"/>
      <c r="I29" s="344"/>
      <c r="J29" s="287"/>
      <c r="K29" s="287"/>
      <c r="L29" s="288"/>
      <c r="M29" s="18"/>
    </row>
    <row r="30" spans="1:13" s="3" customFormat="1" ht="20.100000000000001" customHeight="1">
      <c r="A30" s="339"/>
      <c r="B30" s="47"/>
      <c r="C30" s="31">
        <v>30</v>
      </c>
      <c r="D30" s="34" t="s">
        <v>130</v>
      </c>
      <c r="E30" s="53" t="s">
        <v>40</v>
      </c>
      <c r="F30" s="223" t="str">
        <f>IF(F28&gt;0,F28/F26,"")</f>
        <v/>
      </c>
      <c r="G30" s="223" t="str">
        <f>IF(G28&gt;0,G28/G26,"")</f>
        <v/>
      </c>
      <c r="H30" s="356" t="str">
        <f>IF(H28&gt;0,H28/H26,"")</f>
        <v/>
      </c>
      <c r="I30" s="357"/>
      <c r="J30" s="223" t="str">
        <f>IF(J28&gt;0,J28/J26,"")</f>
        <v/>
      </c>
      <c r="K30" s="223" t="str">
        <f>IF(K28&gt;0,K28/K26,"")</f>
        <v/>
      </c>
      <c r="L30" s="224" t="str">
        <f>IF(L28&gt;0,L28/L26,"")</f>
        <v/>
      </c>
      <c r="M30" s="18"/>
    </row>
    <row r="31" spans="1:13" s="3" customFormat="1" ht="20.100000000000001" customHeight="1">
      <c r="A31" s="339"/>
      <c r="B31" s="47"/>
      <c r="C31" s="162">
        <v>31</v>
      </c>
      <c r="D31" s="124" t="s">
        <v>136</v>
      </c>
      <c r="E31" s="66" t="s">
        <v>48</v>
      </c>
      <c r="F31" s="209" t="str">
        <f>IF(F14&gt;0,F14/F19*3600,"")</f>
        <v/>
      </c>
      <c r="G31" s="209" t="str">
        <f>IF(G14&gt;0,G14/G19*3600,"")</f>
        <v/>
      </c>
      <c r="H31" s="359" t="str">
        <f>IF(H14&gt;0,H14/H19*3600,"")</f>
        <v/>
      </c>
      <c r="I31" s="360"/>
      <c r="J31" s="209" t="str">
        <f>IF(J14&gt;0,J14/J19*3600,"")</f>
        <v/>
      </c>
      <c r="K31" s="209" t="str">
        <f>IF(K14&gt;0,K14/K19*3600,"")</f>
        <v/>
      </c>
      <c r="L31" s="205" t="str">
        <f>IF(L14&gt;0,L14/L19*3600,"")</f>
        <v/>
      </c>
      <c r="M31" s="18"/>
    </row>
    <row r="32" spans="1:13" s="3" customFormat="1" ht="20.100000000000001" customHeight="1">
      <c r="A32" s="339"/>
      <c r="B32" s="47"/>
      <c r="C32" s="31">
        <v>32</v>
      </c>
      <c r="D32" s="34" t="s">
        <v>151</v>
      </c>
      <c r="E32" s="53" t="s">
        <v>42</v>
      </c>
      <c r="F32" s="164" t="str">
        <f>IF(F28&gt;0,(F19*F28)/(F26*3600),"")</f>
        <v/>
      </c>
      <c r="G32" s="164" t="str">
        <f>IF(G28&gt;0,(G19*G28)/(G26*3600),"")</f>
        <v/>
      </c>
      <c r="H32" s="351" t="str">
        <f>IF(H28&gt;0,(H19*H28)/(H26*3600),"")</f>
        <v/>
      </c>
      <c r="I32" s="352"/>
      <c r="J32" s="164" t="str">
        <f>IF(J28&gt;0,(J19*J28)/(J26*3600),"")</f>
        <v/>
      </c>
      <c r="K32" s="164" t="str">
        <f>IF(K28&gt;0,(K19*K28)/(K26*3600),"")</f>
        <v/>
      </c>
      <c r="L32" s="206" t="str">
        <f>IF(L28&gt;0,(L19*L28)/(L26*3600),"")</f>
        <v/>
      </c>
      <c r="M32" s="18"/>
    </row>
    <row r="33" spans="1:13" s="3" customFormat="1" ht="20.100000000000001" customHeight="1">
      <c r="A33" s="339"/>
      <c r="B33" s="47"/>
      <c r="C33" s="161">
        <v>33</v>
      </c>
      <c r="D33" s="212" t="s">
        <v>137</v>
      </c>
      <c r="E33" s="213" t="s">
        <v>48</v>
      </c>
      <c r="F33" s="209" t="str">
        <f>IF(F28&lt;&gt;"",F22*F30-(Allocation!G6*Allocation!H6*Allocation!J6/60),"")</f>
        <v/>
      </c>
      <c r="G33" s="209" t="str">
        <f>IF(G28&lt;&gt;"",G22*G30-Allocation!G6*Allocation!H6*Allocation!J6/60,"")</f>
        <v/>
      </c>
      <c r="H33" s="359" t="str">
        <f>IF(H28&lt;&gt;"",H22*H30-Allocation!G22*Allocation!H22*Allocation!J22/60,"")</f>
        <v/>
      </c>
      <c r="I33" s="360"/>
      <c r="J33" s="209" t="str">
        <f>IF(J28&lt;&gt;"",J22*J30-Allocation!G30*Allocation!H30*Allocation!J30/60,"")</f>
        <v/>
      </c>
      <c r="K33" s="209" t="str">
        <f>IF(K28&lt;&gt;"",K22*K30-(Allocation!G38*Allocation!H38*Allocation!J38/60),"")</f>
        <v/>
      </c>
      <c r="L33" s="209" t="str">
        <f>IF(L28&lt;&gt;"",L22*L30-(Allocation!G46*Allocation!H46*Allocation!J46/60),"")</f>
        <v/>
      </c>
      <c r="M33" s="18"/>
    </row>
    <row r="34" spans="1:13" s="3" customFormat="1" ht="20.100000000000001" customHeight="1" thickBot="1">
      <c r="A34" s="350"/>
      <c r="B34" s="67"/>
      <c r="C34" s="39">
        <v>34</v>
      </c>
      <c r="D34" s="40" t="s">
        <v>138</v>
      </c>
      <c r="E34" s="207" t="s">
        <v>48</v>
      </c>
      <c r="F34" s="203" t="str">
        <f>IF(F30&lt;&gt;"",F33+F23*F30,"")</f>
        <v/>
      </c>
      <c r="G34" s="203" t="str">
        <f>IF(G30&lt;&gt;"",G33+G23*G30,"")</f>
        <v/>
      </c>
      <c r="H34" s="367" t="str">
        <f>IF(H30&lt;&gt;"",H30*(H23+H22),"")</f>
        <v/>
      </c>
      <c r="I34" s="368"/>
      <c r="J34" s="203" t="str">
        <f>IF(J30&lt;&gt;"",J30*(J23+J22),"")</f>
        <v/>
      </c>
      <c r="K34" s="203" t="str">
        <f>IF(K30&lt;&gt;"",K30*(K23+K22),"")</f>
        <v/>
      </c>
      <c r="L34" s="208" t="str">
        <f>IF(L30&lt;&gt;"",L30*(L23+L22),"")</f>
        <v/>
      </c>
      <c r="M34" s="18"/>
    </row>
    <row r="35" spans="1:13" s="3" customFormat="1" ht="14.1" customHeight="1">
      <c r="A35" s="231"/>
      <c r="B35" s="18"/>
      <c r="C35" s="225"/>
      <c r="D35" s="222"/>
      <c r="E35" s="69"/>
      <c r="F35" s="70"/>
      <c r="G35" s="68"/>
      <c r="H35" s="68"/>
      <c r="I35" s="68"/>
      <c r="J35" s="68"/>
      <c r="K35" s="18"/>
      <c r="L35" s="18"/>
      <c r="M35" s="18"/>
    </row>
    <row r="36" spans="1:13" ht="12" customHeight="1">
      <c r="A36" s="21"/>
      <c r="B36" s="21"/>
      <c r="C36" s="21"/>
      <c r="D36" s="21"/>
      <c r="E36" s="226"/>
      <c r="F36" s="21"/>
      <c r="G36" s="21"/>
      <c r="H36" s="21"/>
      <c r="I36" s="21"/>
      <c r="J36" s="21"/>
      <c r="K36" s="21"/>
      <c r="L36" s="21"/>
      <c r="M36" s="21"/>
    </row>
    <row r="37" spans="1:13">
      <c r="A37" s="21"/>
      <c r="B37" s="21"/>
      <c r="C37" s="21"/>
      <c r="D37" s="21"/>
      <c r="E37" s="226"/>
      <c r="F37" s="21"/>
      <c r="G37" s="21"/>
      <c r="H37" s="21"/>
      <c r="I37" s="21"/>
      <c r="J37" s="21"/>
      <c r="K37" s="21"/>
      <c r="L37" s="21"/>
      <c r="M37" s="21"/>
    </row>
    <row r="38" spans="1:13" hidden="1"/>
    <row r="39" spans="1:13" hidden="1"/>
    <row r="40" spans="1:13" hidden="1"/>
    <row r="41" spans="1:13" hidden="1"/>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9">
    <mergeCell ref="H34:I34"/>
    <mergeCell ref="F4:G4"/>
    <mergeCell ref="F6:G6"/>
    <mergeCell ref="F7:G7"/>
    <mergeCell ref="K7:L7"/>
    <mergeCell ref="K6:L6"/>
    <mergeCell ref="K4:L4"/>
    <mergeCell ref="K5:L5"/>
    <mergeCell ref="H13:I13"/>
    <mergeCell ref="H33:I33"/>
    <mergeCell ref="H31:I31"/>
    <mergeCell ref="H23:I23"/>
    <mergeCell ref="H12:I12"/>
    <mergeCell ref="H27:I27"/>
    <mergeCell ref="H24:I24"/>
    <mergeCell ref="H20:I20"/>
    <mergeCell ref="H21:I21"/>
    <mergeCell ref="H11:I11"/>
    <mergeCell ref="H19:I19"/>
    <mergeCell ref="A9:A14"/>
    <mergeCell ref="F3:G3"/>
    <mergeCell ref="H30:I30"/>
    <mergeCell ref="H10:I10"/>
    <mergeCell ref="A16:A24"/>
    <mergeCell ref="H16:I16"/>
    <mergeCell ref="H26:I26"/>
    <mergeCell ref="A1:M1"/>
    <mergeCell ref="H29:I29"/>
    <mergeCell ref="H14:I14"/>
    <mergeCell ref="H22:I22"/>
    <mergeCell ref="H17:I17"/>
    <mergeCell ref="H18:I18"/>
    <mergeCell ref="K3:L3"/>
    <mergeCell ref="F5:G5"/>
    <mergeCell ref="A3:A7"/>
    <mergeCell ref="A26:A34"/>
    <mergeCell ref="H32:I32"/>
    <mergeCell ref="H28:I28"/>
    <mergeCell ref="H9:I9"/>
  </mergeCells>
  <phoneticPr fontId="4" type="noConversion"/>
  <pageMargins left="0.70866141732283472" right="0.70866141732283472" top="0.74803149606299213" bottom="0.74803149606299213" header="0.31496062992125984" footer="0.31496062992125984"/>
  <pageSetup scale="70" orientation="landscape" r:id="rId1"/>
  <headerFooter>
    <oddFooter>&amp;LAPM 012b.1 2011-02-07</oddFooter>
  </headerFooter>
  <ignoredErrors>
    <ignoredError sqref="G31" formula="1"/>
  </ignoredErrors>
  <drawing r:id="rId2"/>
  <legacyDrawing r:id="rId3"/>
</worksheet>
</file>

<file path=xl/worksheets/sheet3.xml><?xml version="1.0" encoding="utf-8"?>
<worksheet xmlns="http://schemas.openxmlformats.org/spreadsheetml/2006/main" xmlns:r="http://schemas.openxmlformats.org/officeDocument/2006/relationships">
  <sheetPr codeName="Sheet5">
    <tabColor rgb="FFFF0000"/>
    <pageSetUpPr fitToPage="1"/>
  </sheetPr>
  <dimension ref="A1:P50"/>
  <sheetViews>
    <sheetView topLeftCell="A4" zoomScale="70" zoomScaleNormal="70" zoomScaleSheetLayoutView="57" workbookViewId="0">
      <selection activeCell="I47" sqref="I47"/>
    </sheetView>
  </sheetViews>
  <sheetFormatPr defaultRowHeight="15"/>
  <cols>
    <col min="1" max="1" width="4.28515625" style="110" customWidth="1"/>
    <col min="2" max="2" width="5" style="110" bestFit="1" customWidth="1"/>
    <col min="3" max="3" width="6" style="110" bestFit="1" customWidth="1"/>
    <col min="4" max="4" width="5" style="126" customWidth="1"/>
    <col min="5" max="5" width="42.7109375" style="130" bestFit="1" customWidth="1"/>
    <col min="6" max="6" width="17" style="110" bestFit="1" customWidth="1"/>
    <col min="7" max="7" width="21.42578125" style="110" bestFit="1" customWidth="1"/>
    <col min="8" max="8" width="22.5703125" style="110" bestFit="1" customWidth="1"/>
    <col min="9" max="9" width="20.28515625" style="110" bestFit="1" customWidth="1"/>
    <col min="10" max="10" width="21.7109375" style="110" bestFit="1" customWidth="1"/>
    <col min="11" max="11" width="21.28515625" style="110" bestFit="1" customWidth="1"/>
    <col min="12" max="12" width="3.28515625" style="110" customWidth="1"/>
    <col min="13" max="13" width="22.28515625" style="110" customWidth="1"/>
    <col min="14" max="15" width="15.7109375" style="110" customWidth="1"/>
    <col min="16" max="16" width="7.7109375" style="110" customWidth="1"/>
    <col min="17" max="16384" width="9.140625" style="110"/>
  </cols>
  <sheetData>
    <row r="1" spans="1:16" s="105" customFormat="1" ht="63.75" customHeight="1" thickBot="1">
      <c r="A1" s="104"/>
      <c r="B1" s="377" t="s">
        <v>81</v>
      </c>
      <c r="C1" s="377"/>
      <c r="D1" s="377"/>
      <c r="E1" s="377"/>
      <c r="F1" s="377"/>
      <c r="G1" s="377"/>
      <c r="H1" s="377"/>
      <c r="I1" s="377"/>
      <c r="J1" s="377"/>
      <c r="K1" s="377"/>
      <c r="L1" s="377"/>
      <c r="M1" s="377"/>
      <c r="N1" s="377"/>
      <c r="O1" s="377"/>
      <c r="P1" s="104"/>
    </row>
    <row r="2" spans="1:16" s="105" customFormat="1" ht="34.5" customHeight="1" thickTop="1" thickBot="1">
      <c r="A2" s="104"/>
      <c r="B2" s="104"/>
      <c r="C2" s="106"/>
      <c r="D2" s="106"/>
      <c r="E2" s="127"/>
      <c r="F2" s="104"/>
      <c r="G2" s="104"/>
      <c r="H2" s="104"/>
      <c r="I2" s="104"/>
      <c r="J2" s="104"/>
      <c r="K2" s="104"/>
      <c r="L2" s="104"/>
      <c r="M2" s="104"/>
      <c r="N2" s="104"/>
      <c r="O2" s="104"/>
      <c r="P2" s="104"/>
    </row>
    <row r="3" spans="1:16" ht="16.5" thickBot="1">
      <c r="A3" s="109"/>
      <c r="B3" s="370" t="str">
        <f>Summary!F9</f>
        <v>Process 1</v>
      </c>
      <c r="C3" s="378">
        <f>Summary!F10</f>
        <v>0</v>
      </c>
      <c r="D3" s="132"/>
      <c r="E3" s="135"/>
      <c r="F3" s="107" t="s">
        <v>2</v>
      </c>
      <c r="G3" s="107" t="s">
        <v>3</v>
      </c>
      <c r="H3" s="107" t="s">
        <v>4</v>
      </c>
      <c r="I3" s="107" t="s">
        <v>5</v>
      </c>
      <c r="J3" s="107" t="s">
        <v>6</v>
      </c>
      <c r="K3" s="108" t="s">
        <v>71</v>
      </c>
      <c r="L3" s="109"/>
      <c r="M3" s="376" t="s">
        <v>72</v>
      </c>
      <c r="N3" s="376"/>
      <c r="O3" s="376"/>
      <c r="P3" s="109"/>
    </row>
    <row r="4" spans="1:16" ht="30">
      <c r="A4" s="109"/>
      <c r="B4" s="371"/>
      <c r="C4" s="379"/>
      <c r="D4" s="132"/>
      <c r="E4" s="134"/>
      <c r="F4" s="111"/>
      <c r="G4" s="111"/>
      <c r="H4" s="111"/>
      <c r="I4" s="111"/>
      <c r="J4" s="111" t="s">
        <v>7</v>
      </c>
      <c r="K4" s="112" t="s">
        <v>82</v>
      </c>
      <c r="L4" s="109"/>
      <c r="M4" s="113"/>
      <c r="N4" s="114" t="s">
        <v>98</v>
      </c>
      <c r="O4" s="169" t="s">
        <v>84</v>
      </c>
      <c r="P4" s="109"/>
    </row>
    <row r="5" spans="1:16" ht="30">
      <c r="A5" s="109"/>
      <c r="B5" s="371"/>
      <c r="C5" s="379"/>
      <c r="D5" s="132"/>
      <c r="E5" s="133"/>
      <c r="F5" s="142" t="s">
        <v>135</v>
      </c>
      <c r="G5" s="142" t="s">
        <v>68</v>
      </c>
      <c r="H5" s="142" t="s">
        <v>117</v>
      </c>
      <c r="I5" s="142" t="s">
        <v>70</v>
      </c>
      <c r="J5" s="142" t="s">
        <v>83</v>
      </c>
      <c r="K5" s="143" t="s">
        <v>140</v>
      </c>
      <c r="L5" s="109"/>
      <c r="M5" s="170" t="s">
        <v>93</v>
      </c>
      <c r="N5" s="235"/>
      <c r="O5" s="174">
        <f>N5*Summary!F$13</f>
        <v>0</v>
      </c>
      <c r="P5" s="109"/>
    </row>
    <row r="6" spans="1:16">
      <c r="A6" s="109"/>
      <c r="B6" s="371"/>
      <c r="C6" s="379"/>
      <c r="D6" s="132"/>
      <c r="E6" s="144" t="s">
        <v>142</v>
      </c>
      <c r="F6" s="233"/>
      <c r="G6" s="234"/>
      <c r="H6" s="234"/>
      <c r="I6" s="234"/>
      <c r="J6" s="115">
        <f>IF(F6&gt;0, 3600/I6,0)</f>
        <v>0</v>
      </c>
      <c r="K6" s="116">
        <f>IF(F6&gt;0,F6/J6+G6*H6/60,0)</f>
        <v>0</v>
      </c>
      <c r="L6" s="109"/>
      <c r="M6" s="170" t="s">
        <v>86</v>
      </c>
      <c r="N6" s="235"/>
      <c r="O6" s="174">
        <f>N6*Summary!F$13</f>
        <v>0</v>
      </c>
      <c r="P6" s="109"/>
    </row>
    <row r="7" spans="1:16">
      <c r="A7" s="109"/>
      <c r="B7" s="371"/>
      <c r="C7" s="379"/>
      <c r="D7" s="132"/>
      <c r="E7" s="134" t="s">
        <v>25</v>
      </c>
      <c r="F7" s="233"/>
      <c r="G7" s="234"/>
      <c r="H7" s="234"/>
      <c r="I7" s="234"/>
      <c r="J7" s="115">
        <f>IF(F7&gt;0, 3600/I7,0)</f>
        <v>0</v>
      </c>
      <c r="K7" s="116">
        <f>IF(F7&gt;0,F7/J7+G7*H7/60,0)</f>
        <v>0</v>
      </c>
      <c r="L7" s="109"/>
      <c r="M7" s="170" t="s">
        <v>73</v>
      </c>
      <c r="N7" s="235"/>
      <c r="O7" s="174">
        <f>N7*Summary!F$13</f>
        <v>0</v>
      </c>
      <c r="P7" s="109"/>
    </row>
    <row r="8" spans="1:16" ht="15.75" thickBot="1">
      <c r="A8" s="109"/>
      <c r="B8" s="372"/>
      <c r="C8" s="380"/>
      <c r="D8" s="132"/>
      <c r="E8" s="145" t="s">
        <v>26</v>
      </c>
      <c r="F8" s="117">
        <f>SUM(F6:F7)</f>
        <v>0</v>
      </c>
      <c r="G8" s="118"/>
      <c r="H8" s="118"/>
      <c r="I8" s="118"/>
      <c r="J8" s="118"/>
      <c r="K8" s="119">
        <f>SUM(K6:K7)</f>
        <v>0</v>
      </c>
      <c r="L8" s="109"/>
      <c r="M8" s="171" t="s">
        <v>27</v>
      </c>
      <c r="N8" s="172">
        <f>SUM(N5:N7)</f>
        <v>0</v>
      </c>
      <c r="O8" s="173">
        <f>SUM(O5:O7)</f>
        <v>0</v>
      </c>
      <c r="P8" s="109"/>
    </row>
    <row r="9" spans="1:16">
      <c r="A9" s="109"/>
      <c r="B9" s="109"/>
      <c r="C9" s="109"/>
      <c r="D9" s="125"/>
      <c r="E9" s="128"/>
      <c r="F9" s="16"/>
      <c r="G9" s="16"/>
      <c r="H9" s="16"/>
      <c r="I9" s="16"/>
      <c r="J9" s="16"/>
      <c r="K9" s="16"/>
      <c r="L9" s="109"/>
      <c r="M9" s="109"/>
      <c r="N9" s="109"/>
      <c r="O9" s="109"/>
      <c r="P9" s="109"/>
    </row>
    <row r="10" spans="1:16" ht="15.75" thickBot="1">
      <c r="A10" s="109"/>
      <c r="B10" s="109"/>
      <c r="C10" s="109"/>
      <c r="D10" s="125"/>
      <c r="E10" s="129"/>
      <c r="F10" s="109"/>
      <c r="G10" s="109"/>
      <c r="H10" s="109"/>
      <c r="I10" s="109"/>
      <c r="J10" s="109"/>
      <c r="K10" s="109"/>
      <c r="L10" s="109"/>
      <c r="M10" s="109"/>
      <c r="N10" s="109"/>
      <c r="O10" s="109"/>
      <c r="P10" s="109"/>
    </row>
    <row r="11" spans="1:16" ht="15.75" customHeight="1" thickBot="1">
      <c r="A11" s="109"/>
      <c r="B11" s="370" t="str">
        <f>Summary!G9</f>
        <v>Process 2</v>
      </c>
      <c r="C11" s="373">
        <f>Summary!G10</f>
        <v>0</v>
      </c>
      <c r="D11" s="131"/>
      <c r="E11" s="135"/>
      <c r="F11" s="146" t="s">
        <v>2</v>
      </c>
      <c r="G11" s="146" t="s">
        <v>3</v>
      </c>
      <c r="H11" s="146" t="s">
        <v>4</v>
      </c>
      <c r="I11" s="146" t="s">
        <v>5</v>
      </c>
      <c r="J11" s="146" t="s">
        <v>6</v>
      </c>
      <c r="K11" s="147" t="s">
        <v>71</v>
      </c>
      <c r="L11" s="109"/>
      <c r="M11" s="376" t="s">
        <v>72</v>
      </c>
      <c r="N11" s="376"/>
      <c r="O11" s="376"/>
      <c r="P11" s="109"/>
    </row>
    <row r="12" spans="1:16" ht="30">
      <c r="A12" s="109"/>
      <c r="B12" s="371"/>
      <c r="C12" s="374"/>
      <c r="D12" s="131"/>
      <c r="E12" s="134"/>
      <c r="F12" s="111"/>
      <c r="G12" s="111"/>
      <c r="H12" s="111"/>
      <c r="I12" s="111"/>
      <c r="J12" s="111" t="s">
        <v>7</v>
      </c>
      <c r="K12" s="112" t="s">
        <v>82</v>
      </c>
      <c r="L12" s="109"/>
      <c r="M12" s="113"/>
      <c r="N12" s="114" t="s">
        <v>98</v>
      </c>
      <c r="O12" s="169" t="s">
        <v>84</v>
      </c>
      <c r="P12" s="109"/>
    </row>
    <row r="13" spans="1:16" ht="45">
      <c r="A13" s="109"/>
      <c r="B13" s="371"/>
      <c r="C13" s="374"/>
      <c r="D13" s="131"/>
      <c r="E13" s="133"/>
      <c r="F13" s="142" t="s">
        <v>135</v>
      </c>
      <c r="G13" s="142" t="s">
        <v>68</v>
      </c>
      <c r="H13" s="142" t="s">
        <v>69</v>
      </c>
      <c r="I13" s="142" t="s">
        <v>70</v>
      </c>
      <c r="J13" s="142" t="s">
        <v>20</v>
      </c>
      <c r="K13" s="143" t="s">
        <v>8</v>
      </c>
      <c r="L13" s="109"/>
      <c r="M13" s="170" t="s">
        <v>93</v>
      </c>
      <c r="N13" s="235"/>
      <c r="O13" s="174">
        <f>N13*Summary!G$13</f>
        <v>0</v>
      </c>
      <c r="P13" s="109"/>
    </row>
    <row r="14" spans="1:16">
      <c r="A14" s="109"/>
      <c r="B14" s="371"/>
      <c r="C14" s="374"/>
      <c r="D14" s="131"/>
      <c r="E14" s="144" t="s">
        <v>142</v>
      </c>
      <c r="F14" s="233"/>
      <c r="G14" s="234"/>
      <c r="H14" s="234"/>
      <c r="I14" s="234"/>
      <c r="J14" s="115">
        <f>IF(F14&gt;0, 3600/I14,0)</f>
        <v>0</v>
      </c>
      <c r="K14" s="116">
        <f>IF(F14&gt;0,F14/J14+G14*H14/60,0)</f>
        <v>0</v>
      </c>
      <c r="L14" s="109"/>
      <c r="M14" s="170" t="s">
        <v>86</v>
      </c>
      <c r="N14" s="235"/>
      <c r="O14" s="174">
        <f>N14*Summary!G$13</f>
        <v>0</v>
      </c>
      <c r="P14" s="109"/>
    </row>
    <row r="15" spans="1:16">
      <c r="A15" s="109"/>
      <c r="B15" s="371"/>
      <c r="C15" s="374"/>
      <c r="D15" s="131"/>
      <c r="E15" s="134" t="s">
        <v>25</v>
      </c>
      <c r="F15" s="233"/>
      <c r="G15" s="234"/>
      <c r="H15" s="234"/>
      <c r="I15" s="234"/>
      <c r="J15" s="115">
        <f>IF(F15&gt;0, 3600/I15,0)</f>
        <v>0</v>
      </c>
      <c r="K15" s="116">
        <f>IF(F15&gt;0,F15/J15+G15*H15/60,0)</f>
        <v>0</v>
      </c>
      <c r="L15" s="109"/>
      <c r="M15" s="170" t="s">
        <v>73</v>
      </c>
      <c r="N15" s="235"/>
      <c r="O15" s="174">
        <f>N15*Summary!G$13</f>
        <v>0</v>
      </c>
      <c r="P15" s="109"/>
    </row>
    <row r="16" spans="1:16" ht="15.75" thickBot="1">
      <c r="A16" s="109"/>
      <c r="B16" s="372"/>
      <c r="C16" s="375"/>
      <c r="D16" s="131"/>
      <c r="E16" s="145" t="s">
        <v>26</v>
      </c>
      <c r="F16" s="117">
        <f>SUM(F14:F15)</f>
        <v>0</v>
      </c>
      <c r="G16" s="118"/>
      <c r="H16" s="118"/>
      <c r="I16" s="118"/>
      <c r="J16" s="118"/>
      <c r="K16" s="119">
        <f>SUM(K14:K15)</f>
        <v>0</v>
      </c>
      <c r="L16" s="109"/>
      <c r="M16" s="171" t="s">
        <v>27</v>
      </c>
      <c r="N16" s="172">
        <f>SUM(N13:N15)</f>
        <v>0</v>
      </c>
      <c r="O16" s="173">
        <f>SUM(O13:O15)</f>
        <v>0</v>
      </c>
      <c r="P16" s="109"/>
    </row>
    <row r="17" spans="1:16">
      <c r="A17" s="109"/>
      <c r="B17" s="109"/>
      <c r="C17" s="109"/>
      <c r="D17" s="125"/>
      <c r="E17" s="129"/>
      <c r="F17" s="109"/>
      <c r="G17" s="109"/>
      <c r="H17" s="109"/>
      <c r="I17" s="109"/>
      <c r="J17" s="109"/>
      <c r="K17" s="109"/>
      <c r="L17" s="109"/>
      <c r="M17" s="109"/>
      <c r="N17" s="109"/>
      <c r="O17" s="109"/>
      <c r="P17" s="109"/>
    </row>
    <row r="18" spans="1:16" ht="15.75" thickBot="1">
      <c r="A18" s="109"/>
      <c r="B18" s="109"/>
      <c r="C18" s="109"/>
      <c r="D18" s="125"/>
      <c r="E18" s="129"/>
      <c r="F18" s="109"/>
      <c r="G18" s="109"/>
      <c r="H18" s="109"/>
      <c r="I18" s="109"/>
      <c r="J18" s="109"/>
      <c r="K18" s="109"/>
      <c r="L18" s="109"/>
      <c r="M18" s="109"/>
      <c r="N18" s="109"/>
      <c r="O18" s="109"/>
      <c r="P18" s="109"/>
    </row>
    <row r="19" spans="1:16" ht="15.75" customHeight="1" thickBot="1">
      <c r="A19" s="109"/>
      <c r="B19" s="370" t="str">
        <f>Summary!H9</f>
        <v>Process 3</v>
      </c>
      <c r="C19" s="373">
        <f>Summary!H10</f>
        <v>0</v>
      </c>
      <c r="D19" s="131"/>
      <c r="E19" s="135"/>
      <c r="F19" s="146" t="s">
        <v>2</v>
      </c>
      <c r="G19" s="146" t="s">
        <v>3</v>
      </c>
      <c r="H19" s="146" t="s">
        <v>4</v>
      </c>
      <c r="I19" s="146" t="s">
        <v>5</v>
      </c>
      <c r="J19" s="146" t="s">
        <v>6</v>
      </c>
      <c r="K19" s="147" t="s">
        <v>71</v>
      </c>
      <c r="L19" s="109"/>
      <c r="M19" s="376" t="s">
        <v>72</v>
      </c>
      <c r="N19" s="376"/>
      <c r="O19" s="376"/>
      <c r="P19" s="109"/>
    </row>
    <row r="20" spans="1:16" ht="30">
      <c r="A20" s="109"/>
      <c r="B20" s="371"/>
      <c r="C20" s="374"/>
      <c r="D20" s="131"/>
      <c r="E20" s="134"/>
      <c r="F20" s="111"/>
      <c r="G20" s="111"/>
      <c r="H20" s="111"/>
      <c r="I20" s="111"/>
      <c r="J20" s="111" t="s">
        <v>7</v>
      </c>
      <c r="K20" s="112" t="s">
        <v>82</v>
      </c>
      <c r="L20" s="109"/>
      <c r="M20" s="113"/>
      <c r="N20" s="114" t="s">
        <v>98</v>
      </c>
      <c r="O20" s="169" t="s">
        <v>84</v>
      </c>
      <c r="P20" s="109"/>
    </row>
    <row r="21" spans="1:16" ht="45">
      <c r="A21" s="109"/>
      <c r="B21" s="371"/>
      <c r="C21" s="374"/>
      <c r="D21" s="131"/>
      <c r="E21" s="133"/>
      <c r="F21" s="142" t="s">
        <v>135</v>
      </c>
      <c r="G21" s="142" t="s">
        <v>68</v>
      </c>
      <c r="H21" s="142" t="s">
        <v>69</v>
      </c>
      <c r="I21" s="142" t="s">
        <v>70</v>
      </c>
      <c r="J21" s="142" t="s">
        <v>20</v>
      </c>
      <c r="K21" s="143" t="s">
        <v>8</v>
      </c>
      <c r="L21" s="109"/>
      <c r="M21" s="170" t="s">
        <v>93</v>
      </c>
      <c r="N21" s="235"/>
      <c r="O21" s="174">
        <f>N21*Summary!H$13</f>
        <v>0</v>
      </c>
      <c r="P21" s="109"/>
    </row>
    <row r="22" spans="1:16">
      <c r="A22" s="109"/>
      <c r="B22" s="371"/>
      <c r="C22" s="374"/>
      <c r="D22" s="131"/>
      <c r="E22" s="144" t="s">
        <v>142</v>
      </c>
      <c r="F22" s="233"/>
      <c r="G22" s="234"/>
      <c r="H22" s="234"/>
      <c r="I22" s="234"/>
      <c r="J22" s="115">
        <f>IF(F22&gt;0, 3600/I22,0)</f>
        <v>0</v>
      </c>
      <c r="K22" s="116">
        <f>IF(F22&gt;0,F22/J22+G22*H22/60,0)</f>
        <v>0</v>
      </c>
      <c r="L22" s="109"/>
      <c r="M22" s="170" t="s">
        <v>86</v>
      </c>
      <c r="N22" s="235"/>
      <c r="O22" s="174">
        <f>N22*Summary!H$13</f>
        <v>0</v>
      </c>
      <c r="P22" s="109"/>
    </row>
    <row r="23" spans="1:16">
      <c r="A23" s="109"/>
      <c r="B23" s="371"/>
      <c r="C23" s="374"/>
      <c r="D23" s="131"/>
      <c r="E23" s="134" t="s">
        <v>25</v>
      </c>
      <c r="F23" s="233"/>
      <c r="G23" s="234"/>
      <c r="H23" s="234"/>
      <c r="I23" s="234"/>
      <c r="J23" s="115">
        <f>IF(F23&gt;0, 3600/I23,0)</f>
        <v>0</v>
      </c>
      <c r="K23" s="116">
        <f>IF(F23&gt;0,F23/J23+G23*H23/60,0)</f>
        <v>0</v>
      </c>
      <c r="L23" s="109"/>
      <c r="M23" s="170" t="s">
        <v>73</v>
      </c>
      <c r="N23" s="235"/>
      <c r="O23" s="174">
        <f>N23*Summary!H$13</f>
        <v>0</v>
      </c>
      <c r="P23" s="109"/>
    </row>
    <row r="24" spans="1:16" ht="15.75" thickBot="1">
      <c r="A24" s="109"/>
      <c r="B24" s="372"/>
      <c r="C24" s="375"/>
      <c r="D24" s="131"/>
      <c r="E24" s="145" t="s">
        <v>26</v>
      </c>
      <c r="F24" s="117">
        <f>SUM(F22:F23)</f>
        <v>0</v>
      </c>
      <c r="G24" s="118"/>
      <c r="H24" s="118"/>
      <c r="I24" s="118"/>
      <c r="J24" s="118"/>
      <c r="K24" s="119">
        <f>SUM(K22:K23)</f>
        <v>0</v>
      </c>
      <c r="L24" s="109"/>
      <c r="M24" s="171" t="s">
        <v>27</v>
      </c>
      <c r="N24" s="172">
        <f>SUM(N21:N23)</f>
        <v>0</v>
      </c>
      <c r="O24" s="173">
        <f>SUM(O21:O23)</f>
        <v>0</v>
      </c>
      <c r="P24" s="109"/>
    </row>
    <row r="25" spans="1:16">
      <c r="A25" s="109"/>
      <c r="B25" s="109"/>
      <c r="C25" s="109"/>
      <c r="D25" s="125"/>
      <c r="E25" s="129"/>
      <c r="F25" s="109"/>
      <c r="G25" s="109"/>
      <c r="H25" s="109"/>
      <c r="I25" s="109"/>
      <c r="J25" s="109"/>
      <c r="K25" s="109"/>
      <c r="L25" s="109"/>
      <c r="M25" s="109"/>
      <c r="N25" s="109"/>
      <c r="O25" s="109"/>
      <c r="P25" s="109"/>
    </row>
    <row r="26" spans="1:16" ht="15.75" thickBot="1">
      <c r="A26" s="109"/>
      <c r="B26" s="109"/>
      <c r="C26" s="109"/>
      <c r="D26" s="125"/>
      <c r="E26" s="129"/>
      <c r="F26" s="109"/>
      <c r="G26" s="109"/>
      <c r="H26" s="109"/>
      <c r="I26" s="109"/>
      <c r="J26" s="109"/>
      <c r="K26" s="109"/>
      <c r="L26" s="109"/>
      <c r="M26" s="109"/>
      <c r="N26" s="109"/>
      <c r="O26" s="109"/>
      <c r="P26" s="109"/>
    </row>
    <row r="27" spans="1:16" ht="15.75" customHeight="1" thickBot="1">
      <c r="A27" s="109"/>
      <c r="B27" s="370" t="str">
        <f>Summary!J9</f>
        <v>Process 4</v>
      </c>
      <c r="C27" s="373">
        <f>Summary!J10</f>
        <v>0</v>
      </c>
      <c r="D27" s="131"/>
      <c r="E27" s="135"/>
      <c r="F27" s="146" t="s">
        <v>2</v>
      </c>
      <c r="G27" s="146" t="s">
        <v>3</v>
      </c>
      <c r="H27" s="146" t="s">
        <v>4</v>
      </c>
      <c r="I27" s="146" t="s">
        <v>5</v>
      </c>
      <c r="J27" s="146" t="s">
        <v>6</v>
      </c>
      <c r="K27" s="147" t="s">
        <v>71</v>
      </c>
      <c r="L27" s="109"/>
      <c r="M27" s="376" t="s">
        <v>72</v>
      </c>
      <c r="N27" s="376"/>
      <c r="O27" s="376"/>
      <c r="P27" s="109"/>
    </row>
    <row r="28" spans="1:16" ht="30">
      <c r="A28" s="109"/>
      <c r="B28" s="371"/>
      <c r="C28" s="374"/>
      <c r="D28" s="131"/>
      <c r="E28" s="134"/>
      <c r="F28" s="111"/>
      <c r="G28" s="111"/>
      <c r="H28" s="111"/>
      <c r="I28" s="111"/>
      <c r="J28" s="111" t="s">
        <v>7</v>
      </c>
      <c r="K28" s="112" t="s">
        <v>82</v>
      </c>
      <c r="L28" s="109"/>
      <c r="M28" s="113"/>
      <c r="N28" s="114" t="s">
        <v>98</v>
      </c>
      <c r="O28" s="169" t="s">
        <v>84</v>
      </c>
      <c r="P28" s="109"/>
    </row>
    <row r="29" spans="1:16" ht="45">
      <c r="A29" s="109"/>
      <c r="B29" s="371"/>
      <c r="C29" s="374"/>
      <c r="D29" s="131"/>
      <c r="E29" s="133"/>
      <c r="F29" s="142" t="s">
        <v>135</v>
      </c>
      <c r="G29" s="142" t="s">
        <v>68</v>
      </c>
      <c r="H29" s="142" t="s">
        <v>69</v>
      </c>
      <c r="I29" s="142" t="s">
        <v>70</v>
      </c>
      <c r="J29" s="142" t="s">
        <v>20</v>
      </c>
      <c r="K29" s="143" t="s">
        <v>8</v>
      </c>
      <c r="L29" s="109"/>
      <c r="M29" s="170" t="s">
        <v>93</v>
      </c>
      <c r="N29" s="235"/>
      <c r="O29" s="174">
        <f>N29*Summary!J$13</f>
        <v>0</v>
      </c>
      <c r="P29" s="109"/>
    </row>
    <row r="30" spans="1:16">
      <c r="A30" s="109"/>
      <c r="B30" s="371"/>
      <c r="C30" s="374"/>
      <c r="D30" s="131"/>
      <c r="E30" s="144" t="s">
        <v>142</v>
      </c>
      <c r="F30" s="233"/>
      <c r="G30" s="234"/>
      <c r="H30" s="234"/>
      <c r="I30" s="234"/>
      <c r="J30" s="115">
        <f>IF(F30&gt;0, 3600/I30,0)</f>
        <v>0</v>
      </c>
      <c r="K30" s="116">
        <f>IF(F30&gt;0,F30/J30+G30*H30/60,0)</f>
        <v>0</v>
      </c>
      <c r="L30" s="109"/>
      <c r="M30" s="170" t="s">
        <v>86</v>
      </c>
      <c r="N30" s="235"/>
      <c r="O30" s="174">
        <f>N30*Summary!J$13</f>
        <v>0</v>
      </c>
      <c r="P30" s="109"/>
    </row>
    <row r="31" spans="1:16">
      <c r="A31" s="109"/>
      <c r="B31" s="371"/>
      <c r="C31" s="374"/>
      <c r="D31" s="131"/>
      <c r="E31" s="134" t="s">
        <v>25</v>
      </c>
      <c r="F31" s="233"/>
      <c r="G31" s="234"/>
      <c r="H31" s="234"/>
      <c r="I31" s="234"/>
      <c r="J31" s="115">
        <f>IF(F31&gt;0, 3600/I31,0)</f>
        <v>0</v>
      </c>
      <c r="K31" s="116">
        <f>IF(F31&gt;0,F31/J31+G31*H31/60,0)</f>
        <v>0</v>
      </c>
      <c r="L31" s="109"/>
      <c r="M31" s="170" t="s">
        <v>73</v>
      </c>
      <c r="N31" s="235"/>
      <c r="O31" s="174">
        <f>N31*Summary!J$13</f>
        <v>0</v>
      </c>
      <c r="P31" s="109"/>
    </row>
    <row r="32" spans="1:16" ht="15.75" thickBot="1">
      <c r="A32" s="109"/>
      <c r="B32" s="372"/>
      <c r="C32" s="375"/>
      <c r="D32" s="131"/>
      <c r="E32" s="145" t="s">
        <v>26</v>
      </c>
      <c r="F32" s="117">
        <f>SUM(F30:F31)</f>
        <v>0</v>
      </c>
      <c r="G32" s="118"/>
      <c r="H32" s="118"/>
      <c r="I32" s="118"/>
      <c r="J32" s="118"/>
      <c r="K32" s="119">
        <f>SUM(K30:K31)</f>
        <v>0</v>
      </c>
      <c r="L32" s="109"/>
      <c r="M32" s="171" t="s">
        <v>27</v>
      </c>
      <c r="N32" s="172">
        <f>SUM(N29:N31)</f>
        <v>0</v>
      </c>
      <c r="O32" s="173">
        <f>SUM(O29:O31)</f>
        <v>0</v>
      </c>
      <c r="P32" s="109"/>
    </row>
    <row r="33" spans="1:16">
      <c r="A33" s="109"/>
      <c r="B33" s="109"/>
      <c r="C33" s="109"/>
      <c r="D33" s="125"/>
      <c r="E33" s="129"/>
      <c r="F33" s="109"/>
      <c r="G33" s="109"/>
      <c r="H33" s="109"/>
      <c r="I33" s="109"/>
      <c r="J33" s="109"/>
      <c r="K33" s="109"/>
      <c r="L33" s="109"/>
      <c r="M33" s="109"/>
      <c r="N33" s="109"/>
      <c r="O33" s="109"/>
      <c r="P33" s="109"/>
    </row>
    <row r="34" spans="1:16" ht="15.75" thickBot="1">
      <c r="A34" s="109"/>
      <c r="B34" s="109"/>
      <c r="C34" s="109"/>
      <c r="D34" s="125"/>
      <c r="E34" s="129"/>
      <c r="F34" s="109"/>
      <c r="G34" s="109"/>
      <c r="H34" s="109"/>
      <c r="I34" s="109"/>
      <c r="J34" s="109"/>
      <c r="K34" s="109"/>
      <c r="L34" s="109"/>
      <c r="M34" s="109"/>
      <c r="N34" s="109"/>
      <c r="O34" s="109"/>
      <c r="P34" s="109"/>
    </row>
    <row r="35" spans="1:16" ht="15.75" customHeight="1" thickBot="1">
      <c r="A35" s="109"/>
      <c r="B35" s="370" t="str">
        <f>Summary!K9</f>
        <v>Process 5</v>
      </c>
      <c r="C35" s="373">
        <f>Summary!K10</f>
        <v>0</v>
      </c>
      <c r="D35" s="131"/>
      <c r="E35" s="135"/>
      <c r="F35" s="146" t="s">
        <v>2</v>
      </c>
      <c r="G35" s="146" t="s">
        <v>3</v>
      </c>
      <c r="H35" s="146" t="s">
        <v>4</v>
      </c>
      <c r="I35" s="146" t="s">
        <v>5</v>
      </c>
      <c r="J35" s="146" t="s">
        <v>6</v>
      </c>
      <c r="K35" s="147" t="s">
        <v>71</v>
      </c>
      <c r="L35" s="109"/>
      <c r="M35" s="376" t="s">
        <v>72</v>
      </c>
      <c r="N35" s="376"/>
      <c r="O35" s="376"/>
      <c r="P35" s="109"/>
    </row>
    <row r="36" spans="1:16" ht="30">
      <c r="A36" s="109"/>
      <c r="B36" s="371"/>
      <c r="C36" s="374"/>
      <c r="D36" s="131"/>
      <c r="E36" s="134"/>
      <c r="F36" s="111"/>
      <c r="G36" s="111"/>
      <c r="H36" s="111"/>
      <c r="I36" s="111"/>
      <c r="J36" s="111" t="s">
        <v>7</v>
      </c>
      <c r="K36" s="112" t="s">
        <v>82</v>
      </c>
      <c r="L36" s="109"/>
      <c r="M36" s="113"/>
      <c r="N36" s="114" t="s">
        <v>98</v>
      </c>
      <c r="O36" s="169" t="s">
        <v>84</v>
      </c>
      <c r="P36" s="109"/>
    </row>
    <row r="37" spans="1:16" ht="45">
      <c r="A37" s="109"/>
      <c r="B37" s="371"/>
      <c r="C37" s="374"/>
      <c r="D37" s="131"/>
      <c r="E37" s="133"/>
      <c r="F37" s="142" t="s">
        <v>135</v>
      </c>
      <c r="G37" s="142" t="s">
        <v>68</v>
      </c>
      <c r="H37" s="142" t="s">
        <v>69</v>
      </c>
      <c r="I37" s="142" t="s">
        <v>70</v>
      </c>
      <c r="J37" s="142" t="s">
        <v>20</v>
      </c>
      <c r="K37" s="143" t="s">
        <v>8</v>
      </c>
      <c r="L37" s="109"/>
      <c r="M37" s="170" t="s">
        <v>93</v>
      </c>
      <c r="N37" s="235"/>
      <c r="O37" s="174">
        <f>N37*Summary!K$13</f>
        <v>0</v>
      </c>
      <c r="P37" s="109"/>
    </row>
    <row r="38" spans="1:16">
      <c r="A38" s="109"/>
      <c r="B38" s="371"/>
      <c r="C38" s="374"/>
      <c r="D38" s="131"/>
      <c r="E38" s="144" t="s">
        <v>142</v>
      </c>
      <c r="F38" s="233"/>
      <c r="G38" s="234"/>
      <c r="H38" s="234"/>
      <c r="I38" s="234"/>
      <c r="J38" s="115">
        <f>IF(F38&gt;0, 3600/I38,0)</f>
        <v>0</v>
      </c>
      <c r="K38" s="116">
        <f>IF(F38&gt;0,F38/J38+G38*H38/60,0)</f>
        <v>0</v>
      </c>
      <c r="L38" s="109"/>
      <c r="M38" s="170" t="s">
        <v>86</v>
      </c>
      <c r="N38" s="235"/>
      <c r="O38" s="174">
        <f>N38*Summary!K$13</f>
        <v>0</v>
      </c>
      <c r="P38" s="109"/>
    </row>
    <row r="39" spans="1:16">
      <c r="A39" s="109"/>
      <c r="B39" s="371"/>
      <c r="C39" s="374"/>
      <c r="D39" s="131"/>
      <c r="E39" s="134" t="s">
        <v>25</v>
      </c>
      <c r="F39" s="233"/>
      <c r="G39" s="234"/>
      <c r="H39" s="234"/>
      <c r="I39" s="234"/>
      <c r="J39" s="115">
        <f>IF(F39&gt;0, 3600/I39,0)</f>
        <v>0</v>
      </c>
      <c r="K39" s="116">
        <f>IF(F39&gt;0,F39/J39+G39*H39/60,0)</f>
        <v>0</v>
      </c>
      <c r="L39" s="109"/>
      <c r="M39" s="170" t="s">
        <v>73</v>
      </c>
      <c r="N39" s="235"/>
      <c r="O39" s="174">
        <f>N39*Summary!K$13</f>
        <v>0</v>
      </c>
      <c r="P39" s="109"/>
    </row>
    <row r="40" spans="1:16" ht="15.75" thickBot="1">
      <c r="A40" s="109"/>
      <c r="B40" s="372"/>
      <c r="C40" s="375"/>
      <c r="D40" s="131"/>
      <c r="E40" s="145" t="s">
        <v>26</v>
      </c>
      <c r="F40" s="117">
        <f>SUM(F38:F39)</f>
        <v>0</v>
      </c>
      <c r="G40" s="118"/>
      <c r="H40" s="118"/>
      <c r="I40" s="118"/>
      <c r="J40" s="118"/>
      <c r="K40" s="119">
        <f>SUM(K38:K39)</f>
        <v>0</v>
      </c>
      <c r="L40" s="109"/>
      <c r="M40" s="171" t="s">
        <v>27</v>
      </c>
      <c r="N40" s="172">
        <f>SUM(N37:N39)</f>
        <v>0</v>
      </c>
      <c r="O40" s="173">
        <f>SUM(O37:O39)</f>
        <v>0</v>
      </c>
      <c r="P40" s="109"/>
    </row>
    <row r="41" spans="1:16">
      <c r="A41" s="109"/>
      <c r="B41" s="109"/>
      <c r="C41" s="109"/>
      <c r="D41" s="125"/>
      <c r="E41" s="129"/>
      <c r="F41" s="109"/>
      <c r="G41" s="109"/>
      <c r="H41" s="109"/>
      <c r="I41" s="109"/>
      <c r="J41" s="109"/>
      <c r="K41" s="109"/>
      <c r="L41" s="109"/>
      <c r="M41" s="109"/>
      <c r="N41" s="109"/>
      <c r="O41" s="109"/>
      <c r="P41" s="109"/>
    </row>
    <row r="42" spans="1:16" ht="15.75" thickBot="1">
      <c r="A42" s="109"/>
      <c r="B42" s="109"/>
      <c r="C42" s="109"/>
      <c r="D42" s="125"/>
      <c r="E42" s="129"/>
      <c r="F42" s="109"/>
      <c r="G42" s="109"/>
      <c r="H42" s="109"/>
      <c r="I42" s="109"/>
      <c r="J42" s="109"/>
      <c r="K42" s="109"/>
      <c r="L42" s="109"/>
      <c r="M42" s="109"/>
      <c r="N42" s="109"/>
      <c r="O42" s="109"/>
      <c r="P42" s="109"/>
    </row>
    <row r="43" spans="1:16" ht="15.75" customHeight="1" thickBot="1">
      <c r="A43" s="109"/>
      <c r="B43" s="370" t="str">
        <f>Summary!L9</f>
        <v>Process 6</v>
      </c>
      <c r="C43" s="373">
        <f>Summary!L10</f>
        <v>0</v>
      </c>
      <c r="D43" s="131"/>
      <c r="E43" s="135"/>
      <c r="F43" s="146" t="s">
        <v>2</v>
      </c>
      <c r="G43" s="146" t="s">
        <v>3</v>
      </c>
      <c r="H43" s="146" t="s">
        <v>4</v>
      </c>
      <c r="I43" s="146" t="s">
        <v>5</v>
      </c>
      <c r="J43" s="146" t="s">
        <v>6</v>
      </c>
      <c r="K43" s="147" t="s">
        <v>71</v>
      </c>
      <c r="L43" s="109"/>
      <c r="M43" s="376" t="s">
        <v>72</v>
      </c>
      <c r="N43" s="376"/>
      <c r="O43" s="376"/>
      <c r="P43" s="109"/>
    </row>
    <row r="44" spans="1:16" ht="30">
      <c r="A44" s="109"/>
      <c r="B44" s="371"/>
      <c r="C44" s="374"/>
      <c r="D44" s="131"/>
      <c r="E44" s="134"/>
      <c r="F44" s="111"/>
      <c r="G44" s="111"/>
      <c r="H44" s="111"/>
      <c r="I44" s="111"/>
      <c r="J44" s="111" t="s">
        <v>7</v>
      </c>
      <c r="K44" s="112" t="s">
        <v>82</v>
      </c>
      <c r="L44" s="109"/>
      <c r="M44" s="113"/>
      <c r="N44" s="114" t="s">
        <v>98</v>
      </c>
      <c r="O44" s="169" t="s">
        <v>84</v>
      </c>
      <c r="P44" s="109"/>
    </row>
    <row r="45" spans="1:16" ht="45">
      <c r="A45" s="109"/>
      <c r="B45" s="371"/>
      <c r="C45" s="374"/>
      <c r="D45" s="131"/>
      <c r="E45" s="133"/>
      <c r="F45" s="142" t="s">
        <v>135</v>
      </c>
      <c r="G45" s="142" t="s">
        <v>68</v>
      </c>
      <c r="H45" s="142" t="s">
        <v>69</v>
      </c>
      <c r="I45" s="142" t="s">
        <v>70</v>
      </c>
      <c r="J45" s="142" t="s">
        <v>20</v>
      </c>
      <c r="K45" s="143" t="s">
        <v>8</v>
      </c>
      <c r="L45" s="109"/>
      <c r="M45" s="170" t="s">
        <v>93</v>
      </c>
      <c r="N45" s="235"/>
      <c r="O45" s="174">
        <f>N45*Summary!L$13</f>
        <v>0</v>
      </c>
      <c r="P45" s="109"/>
    </row>
    <row r="46" spans="1:16">
      <c r="A46" s="109"/>
      <c r="B46" s="371"/>
      <c r="C46" s="374"/>
      <c r="D46" s="131"/>
      <c r="E46" s="144" t="s">
        <v>142</v>
      </c>
      <c r="F46" s="233"/>
      <c r="G46" s="234"/>
      <c r="H46" s="234"/>
      <c r="I46" s="234"/>
      <c r="J46" s="115">
        <f>IF(F46&gt;0, 3600/I46,0)</f>
        <v>0</v>
      </c>
      <c r="K46" s="116">
        <f>IF(F46&gt;0,F46/J46+G46*H46/60,0)</f>
        <v>0</v>
      </c>
      <c r="L46" s="109"/>
      <c r="M46" s="170" t="s">
        <v>86</v>
      </c>
      <c r="N46" s="235"/>
      <c r="O46" s="174">
        <f>N46*Summary!L$13</f>
        <v>0</v>
      </c>
      <c r="P46" s="109"/>
    </row>
    <row r="47" spans="1:16">
      <c r="A47" s="109"/>
      <c r="B47" s="371"/>
      <c r="C47" s="374"/>
      <c r="D47" s="131"/>
      <c r="E47" s="134" t="s">
        <v>25</v>
      </c>
      <c r="F47" s="233"/>
      <c r="G47" s="234"/>
      <c r="H47" s="234"/>
      <c r="I47" s="234"/>
      <c r="J47" s="115">
        <f>IF(F47&gt;0, 3600/I47,0)</f>
        <v>0</v>
      </c>
      <c r="K47" s="116">
        <f>IF(F47&gt;0,F47/J47+G47*H47/60,0)</f>
        <v>0</v>
      </c>
      <c r="L47" s="109"/>
      <c r="M47" s="170" t="s">
        <v>73</v>
      </c>
      <c r="N47" s="235"/>
      <c r="O47" s="174">
        <f>N47*Summary!L$13</f>
        <v>0</v>
      </c>
      <c r="P47" s="109"/>
    </row>
    <row r="48" spans="1:16" ht="15.75" thickBot="1">
      <c r="A48" s="109"/>
      <c r="B48" s="372"/>
      <c r="C48" s="375"/>
      <c r="D48" s="131"/>
      <c r="E48" s="145" t="s">
        <v>26</v>
      </c>
      <c r="F48" s="117">
        <f>SUM(F46:F47)</f>
        <v>0</v>
      </c>
      <c r="G48" s="118"/>
      <c r="H48" s="118"/>
      <c r="I48" s="118"/>
      <c r="J48" s="118"/>
      <c r="K48" s="119">
        <f>SUM(K46:K47)</f>
        <v>0</v>
      </c>
      <c r="L48" s="109"/>
      <c r="M48" s="171" t="s">
        <v>27</v>
      </c>
      <c r="N48" s="172">
        <f>SUM(N45:N47)</f>
        <v>0</v>
      </c>
      <c r="O48" s="173">
        <f>SUM(O45:O47)</f>
        <v>0</v>
      </c>
      <c r="P48" s="109"/>
    </row>
    <row r="49" spans="1:16">
      <c r="A49" s="109"/>
      <c r="B49" s="109"/>
      <c r="C49" s="109"/>
      <c r="D49" s="125"/>
      <c r="E49" s="129"/>
      <c r="F49" s="109"/>
      <c r="G49" s="109"/>
      <c r="H49" s="109"/>
      <c r="I49" s="109"/>
      <c r="J49" s="109"/>
      <c r="K49" s="109"/>
      <c r="L49" s="109"/>
      <c r="M49" s="109"/>
      <c r="N49" s="109"/>
      <c r="O49" s="109"/>
      <c r="P49" s="109"/>
    </row>
    <row r="50" spans="1:16">
      <c r="A50" s="109"/>
      <c r="B50" s="109"/>
      <c r="C50" s="109"/>
      <c r="D50" s="125"/>
      <c r="E50" s="129"/>
      <c r="F50" s="109"/>
      <c r="G50" s="109"/>
      <c r="H50" s="109"/>
      <c r="I50" s="109"/>
      <c r="J50" s="109"/>
      <c r="K50" s="109"/>
      <c r="L50" s="109"/>
      <c r="M50" s="109"/>
      <c r="N50" s="109"/>
      <c r="O50" s="109"/>
      <c r="P50" s="109"/>
    </row>
  </sheetData>
  <sheetProtection sheet="1"/>
  <mergeCells count="19">
    <mergeCell ref="B1:O1"/>
    <mergeCell ref="B3:B8"/>
    <mergeCell ref="B11:B16"/>
    <mergeCell ref="B19:B24"/>
    <mergeCell ref="B27:B32"/>
    <mergeCell ref="C3:C8"/>
    <mergeCell ref="M3:O3"/>
    <mergeCell ref="M27:O27"/>
    <mergeCell ref="B35:B40"/>
    <mergeCell ref="B43:B48"/>
    <mergeCell ref="C35:C40"/>
    <mergeCell ref="M35:O35"/>
    <mergeCell ref="C11:C16"/>
    <mergeCell ref="M11:O11"/>
    <mergeCell ref="C43:C48"/>
    <mergeCell ref="M43:O43"/>
    <mergeCell ref="C19:C24"/>
    <mergeCell ref="M19:O19"/>
    <mergeCell ref="C27:C32"/>
  </mergeCells>
  <phoneticPr fontId="4" type="noConversion"/>
  <pageMargins left="0.70866141732283472" right="0.70866141732283472" top="0.43307086614173229" bottom="0.74803149606299213" header="0.31496062992125984" footer="0.31496062992125984"/>
  <pageSetup scale="49" orientation="landscape" r:id="rId1"/>
  <headerFooter>
    <oddFooter>&amp;LAPM 012b.1 2011-02-07</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Sheet8">
    <tabColor rgb="FF00B050"/>
  </sheetPr>
  <dimension ref="A1:M61"/>
  <sheetViews>
    <sheetView zoomScaleNormal="100" zoomScaleSheetLayoutView="100" workbookViewId="0">
      <selection activeCell="H16" sqref="H16:I16"/>
    </sheetView>
  </sheetViews>
  <sheetFormatPr defaultRowHeight="12.75"/>
  <cols>
    <col min="1" max="1" width="9.140625" style="136"/>
    <col min="2" max="2" width="10.42578125" style="158" customWidth="1"/>
    <col min="3" max="3" width="10.7109375" style="158" customWidth="1"/>
    <col min="4" max="4" width="13.28515625" style="151" bestFit="1" customWidth="1"/>
    <col min="5" max="5" width="9.7109375" style="136" customWidth="1"/>
    <col min="6" max="6" width="10" style="151" customWidth="1"/>
    <col min="7" max="7" width="10" style="136" customWidth="1"/>
    <col min="8" max="8" width="7.28515625" style="136" bestFit="1" customWidth="1"/>
    <col min="9" max="9" width="43.28515625" style="136" customWidth="1"/>
    <col min="10" max="10" width="9.140625" style="177"/>
    <col min="11" max="11" width="9.140625" style="136"/>
    <col min="12" max="12" width="9.28515625" style="136" bestFit="1" customWidth="1"/>
    <col min="13" max="13" width="14.7109375" style="136" customWidth="1"/>
    <col min="14" max="16384" width="9.140625" style="136"/>
  </cols>
  <sheetData>
    <row r="1" spans="1:13" ht="43.5" customHeight="1">
      <c r="A1" s="342" t="s">
        <v>54</v>
      </c>
      <c r="B1" s="342"/>
      <c r="C1" s="342"/>
      <c r="D1" s="342"/>
      <c r="E1" s="342"/>
      <c r="F1" s="342"/>
      <c r="G1" s="342"/>
      <c r="H1" s="342"/>
      <c r="I1" s="342"/>
      <c r="J1" s="178"/>
      <c r="K1" s="17"/>
      <c r="L1" s="17"/>
    </row>
    <row r="2" spans="1:13" ht="13.5" thickBot="1">
      <c r="A2" s="137"/>
      <c r="B2" s="153"/>
      <c r="C2" s="153"/>
      <c r="D2" s="138"/>
      <c r="E2" s="137"/>
      <c r="F2" s="138"/>
      <c r="G2" s="137"/>
      <c r="H2" s="137"/>
      <c r="I2" s="137"/>
      <c r="J2" s="137"/>
    </row>
    <row r="3" spans="1:13">
      <c r="A3" s="137"/>
      <c r="B3" s="153"/>
      <c r="C3" s="153"/>
      <c r="D3" s="138"/>
      <c r="E3" s="381" t="s">
        <v>60</v>
      </c>
      <c r="F3" s="382"/>
      <c r="G3" s="289"/>
      <c r="H3" s="138"/>
      <c r="I3" s="137"/>
      <c r="J3" s="137"/>
    </row>
    <row r="4" spans="1:13" ht="24.75" customHeight="1">
      <c r="A4" s="137"/>
      <c r="B4" s="153"/>
      <c r="C4" s="153"/>
      <c r="D4" s="138"/>
      <c r="E4" s="383" t="s">
        <v>89</v>
      </c>
      <c r="F4" s="384"/>
      <c r="G4" s="290"/>
      <c r="H4" s="137"/>
      <c r="I4" s="137"/>
      <c r="J4" s="137"/>
      <c r="L4" s="165"/>
    </row>
    <row r="5" spans="1:13" ht="28.5" customHeight="1">
      <c r="A5" s="137"/>
      <c r="B5" s="153"/>
      <c r="C5" s="153"/>
      <c r="D5" s="138"/>
      <c r="E5" s="383" t="s">
        <v>90</v>
      </c>
      <c r="F5" s="385"/>
      <c r="G5" s="290"/>
      <c r="H5" s="137"/>
      <c r="I5" s="137"/>
      <c r="J5" s="137"/>
    </row>
    <row r="6" spans="1:13" ht="13.5" thickBot="1">
      <c r="A6" s="137"/>
      <c r="B6" s="153"/>
      <c r="C6" s="153"/>
      <c r="D6" s="138"/>
      <c r="E6" s="392" t="s">
        <v>61</v>
      </c>
      <c r="F6" s="393"/>
      <c r="G6" s="204">
        <f>G33</f>
        <v>0</v>
      </c>
      <c r="H6" s="137"/>
      <c r="I6" s="137"/>
      <c r="J6" s="137"/>
      <c r="L6" s="148"/>
    </row>
    <row r="7" spans="1:13" ht="18" customHeight="1" thickBot="1">
      <c r="A7" s="137"/>
      <c r="B7" s="153"/>
      <c r="C7" s="153"/>
      <c r="D7" s="138"/>
      <c r="E7" s="137"/>
      <c r="F7" s="138"/>
      <c r="G7" s="138"/>
      <c r="H7" s="137"/>
      <c r="I7" s="137"/>
      <c r="J7" s="137"/>
    </row>
    <row r="8" spans="1:13" ht="41.25" customHeight="1">
      <c r="A8" s="137"/>
      <c r="B8" s="154" t="s">
        <v>91</v>
      </c>
      <c r="C8" s="155" t="s">
        <v>92</v>
      </c>
      <c r="D8" s="20" t="s">
        <v>87</v>
      </c>
      <c r="E8" s="20" t="s">
        <v>88</v>
      </c>
      <c r="F8" s="20" t="s">
        <v>35</v>
      </c>
      <c r="G8" s="20" t="s">
        <v>53</v>
      </c>
      <c r="H8" s="388" t="s">
        <v>29</v>
      </c>
      <c r="I8" s="389"/>
      <c r="J8" s="137"/>
      <c r="L8" s="152"/>
      <c r="M8" s="141"/>
    </row>
    <row r="9" spans="1:13" ht="18" customHeight="1">
      <c r="A9" s="137"/>
      <c r="B9" s="291"/>
      <c r="C9" s="292"/>
      <c r="D9" s="166">
        <f>IF(B9&gt;0,HOUR(B9)*3600+MINUTE(B9)*60+SECOND(B9)-HOUR($G$4)*3600-MINUTE($G$4)*60-SECOND($G$4),0)</f>
        <v>0</v>
      </c>
      <c r="E9" s="166">
        <f>IF(C9&gt;0,HOUR(C9)*3600+MINUTE(C9)*60+SECOND(C9)-HOUR(B9)*3600-MINUTE(B9)*60-SECOND(B9),0)</f>
        <v>0</v>
      </c>
      <c r="F9" s="298"/>
      <c r="G9" s="298"/>
      <c r="H9" s="386"/>
      <c r="I9" s="387"/>
      <c r="J9" s="137"/>
      <c r="L9" s="141"/>
    </row>
    <row r="10" spans="1:13" ht="18" customHeight="1">
      <c r="A10" s="137"/>
      <c r="B10" s="291"/>
      <c r="C10" s="293"/>
      <c r="D10" s="166">
        <f>IF(B10&gt;0,HOUR(B10)*3600+MINUTE(B10)*60+SECOND(B10)-HOUR(C9)*3600-MINUTE(C9)*60-SECOND(C9),0)</f>
        <v>0</v>
      </c>
      <c r="E10" s="166">
        <f t="shared" ref="E10:E32" si="0">IF(C10&gt;0,HOUR(C10)*3600+MINUTE(C10)*60+SECOND(C10)-HOUR(B10)*3600-MINUTE(B10)*60-SECOND(B10),0)</f>
        <v>0</v>
      </c>
      <c r="F10" s="298"/>
      <c r="G10" s="298"/>
      <c r="H10" s="386"/>
      <c r="I10" s="387"/>
      <c r="J10" s="137"/>
      <c r="L10" s="148"/>
      <c r="M10" s="152"/>
    </row>
    <row r="11" spans="1:13" ht="18" customHeight="1">
      <c r="A11" s="137"/>
      <c r="B11" s="291"/>
      <c r="C11" s="294"/>
      <c r="D11" s="166">
        <f t="shared" ref="D11:D32" si="1">IF(B11&gt;0,HOUR(B11)*3600+MINUTE(B11)*60+SECOND(B11)-HOUR(C10)*3600-MINUTE(C10)*60-SECOND(C10),0)</f>
        <v>0</v>
      </c>
      <c r="E11" s="166">
        <f t="shared" si="0"/>
        <v>0</v>
      </c>
      <c r="F11" s="298"/>
      <c r="G11" s="298"/>
      <c r="H11" s="386"/>
      <c r="I11" s="387"/>
      <c r="J11" s="137"/>
      <c r="L11" s="148"/>
      <c r="M11" s="152"/>
    </row>
    <row r="12" spans="1:13" ht="18" customHeight="1">
      <c r="A12" s="137"/>
      <c r="B12" s="295"/>
      <c r="C12" s="294"/>
      <c r="D12" s="166">
        <f t="shared" si="1"/>
        <v>0</v>
      </c>
      <c r="E12" s="166">
        <f t="shared" si="0"/>
        <v>0</v>
      </c>
      <c r="F12" s="298"/>
      <c r="G12" s="298"/>
      <c r="H12" s="386"/>
      <c r="I12" s="387"/>
      <c r="J12" s="137"/>
    </row>
    <row r="13" spans="1:13" ht="18" customHeight="1">
      <c r="A13" s="137"/>
      <c r="B13" s="295"/>
      <c r="C13" s="294"/>
      <c r="D13" s="166">
        <f t="shared" si="1"/>
        <v>0</v>
      </c>
      <c r="E13" s="166">
        <f t="shared" si="0"/>
        <v>0</v>
      </c>
      <c r="F13" s="298"/>
      <c r="G13" s="298"/>
      <c r="H13" s="386"/>
      <c r="I13" s="387"/>
      <c r="J13" s="137"/>
    </row>
    <row r="14" spans="1:13" ht="18" customHeight="1">
      <c r="A14" s="137"/>
      <c r="B14" s="295"/>
      <c r="C14" s="294"/>
      <c r="D14" s="166">
        <f t="shared" si="1"/>
        <v>0</v>
      </c>
      <c r="E14" s="166">
        <f t="shared" si="0"/>
        <v>0</v>
      </c>
      <c r="F14" s="298"/>
      <c r="G14" s="298"/>
      <c r="H14" s="386"/>
      <c r="I14" s="387"/>
      <c r="J14" s="137"/>
    </row>
    <row r="15" spans="1:13" ht="18" customHeight="1">
      <c r="A15" s="137"/>
      <c r="B15" s="295"/>
      <c r="C15" s="294"/>
      <c r="D15" s="166">
        <f t="shared" si="1"/>
        <v>0</v>
      </c>
      <c r="E15" s="166">
        <f t="shared" si="0"/>
        <v>0</v>
      </c>
      <c r="F15" s="298"/>
      <c r="G15" s="298"/>
      <c r="H15" s="386"/>
      <c r="I15" s="387"/>
      <c r="J15" s="137"/>
    </row>
    <row r="16" spans="1:13" ht="18" customHeight="1">
      <c r="A16" s="137"/>
      <c r="B16" s="295"/>
      <c r="C16" s="294"/>
      <c r="D16" s="166">
        <f t="shared" si="1"/>
        <v>0</v>
      </c>
      <c r="E16" s="166">
        <f t="shared" si="0"/>
        <v>0</v>
      </c>
      <c r="F16" s="298"/>
      <c r="G16" s="298"/>
      <c r="H16" s="386"/>
      <c r="I16" s="387"/>
      <c r="J16" s="137"/>
    </row>
    <row r="17" spans="1:10" ht="18" customHeight="1">
      <c r="A17" s="137"/>
      <c r="B17" s="295"/>
      <c r="C17" s="294"/>
      <c r="D17" s="166">
        <f t="shared" si="1"/>
        <v>0</v>
      </c>
      <c r="E17" s="166">
        <f t="shared" si="0"/>
        <v>0</v>
      </c>
      <c r="F17" s="298"/>
      <c r="G17" s="298"/>
      <c r="H17" s="386"/>
      <c r="I17" s="387"/>
      <c r="J17" s="137"/>
    </row>
    <row r="18" spans="1:10" ht="18" customHeight="1">
      <c r="A18" s="137"/>
      <c r="B18" s="295"/>
      <c r="C18" s="294"/>
      <c r="D18" s="166">
        <f t="shared" si="1"/>
        <v>0</v>
      </c>
      <c r="E18" s="166">
        <f t="shared" si="0"/>
        <v>0</v>
      </c>
      <c r="F18" s="298"/>
      <c r="G18" s="298"/>
      <c r="H18" s="386"/>
      <c r="I18" s="387"/>
      <c r="J18" s="137"/>
    </row>
    <row r="19" spans="1:10" ht="18" customHeight="1">
      <c r="A19" s="137"/>
      <c r="B19" s="295"/>
      <c r="C19" s="294"/>
      <c r="D19" s="166">
        <f t="shared" si="1"/>
        <v>0</v>
      </c>
      <c r="E19" s="166">
        <f t="shared" si="0"/>
        <v>0</v>
      </c>
      <c r="F19" s="298"/>
      <c r="G19" s="298"/>
      <c r="H19" s="386"/>
      <c r="I19" s="387"/>
      <c r="J19" s="137"/>
    </row>
    <row r="20" spans="1:10" ht="18" customHeight="1">
      <c r="A20" s="137"/>
      <c r="B20" s="295"/>
      <c r="C20" s="294"/>
      <c r="D20" s="166">
        <f t="shared" si="1"/>
        <v>0</v>
      </c>
      <c r="E20" s="166">
        <f t="shared" si="0"/>
        <v>0</v>
      </c>
      <c r="F20" s="298"/>
      <c r="G20" s="298"/>
      <c r="H20" s="386"/>
      <c r="I20" s="387"/>
      <c r="J20" s="137"/>
    </row>
    <row r="21" spans="1:10" ht="18" customHeight="1">
      <c r="A21" s="137"/>
      <c r="B21" s="295"/>
      <c r="C21" s="294"/>
      <c r="D21" s="166">
        <f t="shared" si="1"/>
        <v>0</v>
      </c>
      <c r="E21" s="166">
        <f t="shared" si="0"/>
        <v>0</v>
      </c>
      <c r="F21" s="298"/>
      <c r="G21" s="298"/>
      <c r="H21" s="386"/>
      <c r="I21" s="387"/>
      <c r="J21" s="137"/>
    </row>
    <row r="22" spans="1:10" ht="18" customHeight="1">
      <c r="A22" s="137"/>
      <c r="B22" s="295"/>
      <c r="C22" s="294"/>
      <c r="D22" s="166">
        <f t="shared" si="1"/>
        <v>0</v>
      </c>
      <c r="E22" s="166">
        <f t="shared" si="0"/>
        <v>0</v>
      </c>
      <c r="F22" s="298"/>
      <c r="G22" s="298"/>
      <c r="H22" s="386"/>
      <c r="I22" s="387"/>
      <c r="J22" s="137"/>
    </row>
    <row r="23" spans="1:10" ht="18" customHeight="1">
      <c r="A23" s="137"/>
      <c r="B23" s="295"/>
      <c r="C23" s="294"/>
      <c r="D23" s="166">
        <f t="shared" si="1"/>
        <v>0</v>
      </c>
      <c r="E23" s="166">
        <f t="shared" si="0"/>
        <v>0</v>
      </c>
      <c r="F23" s="298"/>
      <c r="G23" s="298"/>
      <c r="H23" s="386"/>
      <c r="I23" s="387"/>
      <c r="J23" s="137"/>
    </row>
    <row r="24" spans="1:10" ht="18" customHeight="1">
      <c r="A24" s="137"/>
      <c r="B24" s="295"/>
      <c r="C24" s="294"/>
      <c r="D24" s="166">
        <f t="shared" si="1"/>
        <v>0</v>
      </c>
      <c r="E24" s="166">
        <f t="shared" si="0"/>
        <v>0</v>
      </c>
      <c r="F24" s="298"/>
      <c r="G24" s="298"/>
      <c r="H24" s="386"/>
      <c r="I24" s="387"/>
      <c r="J24" s="137"/>
    </row>
    <row r="25" spans="1:10" ht="18" customHeight="1">
      <c r="A25" s="137"/>
      <c r="B25" s="295"/>
      <c r="C25" s="294"/>
      <c r="D25" s="166">
        <f t="shared" si="1"/>
        <v>0</v>
      </c>
      <c r="E25" s="166">
        <f t="shared" si="0"/>
        <v>0</v>
      </c>
      <c r="F25" s="298"/>
      <c r="G25" s="298"/>
      <c r="H25" s="386"/>
      <c r="I25" s="387"/>
      <c r="J25" s="137"/>
    </row>
    <row r="26" spans="1:10" ht="18" customHeight="1">
      <c r="A26" s="137"/>
      <c r="B26" s="295"/>
      <c r="C26" s="294"/>
      <c r="D26" s="166">
        <f t="shared" si="1"/>
        <v>0</v>
      </c>
      <c r="E26" s="166">
        <f t="shared" si="0"/>
        <v>0</v>
      </c>
      <c r="F26" s="298"/>
      <c r="G26" s="298"/>
      <c r="H26" s="386"/>
      <c r="I26" s="387"/>
      <c r="J26" s="137"/>
    </row>
    <row r="27" spans="1:10" ht="18" customHeight="1">
      <c r="A27" s="137"/>
      <c r="B27" s="295"/>
      <c r="C27" s="294"/>
      <c r="D27" s="166">
        <f t="shared" si="1"/>
        <v>0</v>
      </c>
      <c r="E27" s="166">
        <f t="shared" si="0"/>
        <v>0</v>
      </c>
      <c r="F27" s="298"/>
      <c r="G27" s="298"/>
      <c r="H27" s="386"/>
      <c r="I27" s="387"/>
      <c r="J27" s="137"/>
    </row>
    <row r="28" spans="1:10" ht="18" customHeight="1">
      <c r="A28" s="137"/>
      <c r="B28" s="295"/>
      <c r="C28" s="294"/>
      <c r="D28" s="166">
        <f t="shared" si="1"/>
        <v>0</v>
      </c>
      <c r="E28" s="166">
        <f t="shared" si="0"/>
        <v>0</v>
      </c>
      <c r="F28" s="298"/>
      <c r="G28" s="298"/>
      <c r="H28" s="386"/>
      <c r="I28" s="387"/>
      <c r="J28" s="137"/>
    </row>
    <row r="29" spans="1:10" ht="18" customHeight="1">
      <c r="A29" s="137"/>
      <c r="B29" s="295"/>
      <c r="C29" s="294"/>
      <c r="D29" s="166">
        <f t="shared" si="1"/>
        <v>0</v>
      </c>
      <c r="E29" s="166">
        <f t="shared" si="0"/>
        <v>0</v>
      </c>
      <c r="F29" s="298"/>
      <c r="G29" s="298"/>
      <c r="H29" s="386"/>
      <c r="I29" s="387"/>
      <c r="J29" s="137"/>
    </row>
    <row r="30" spans="1:10" ht="18" customHeight="1">
      <c r="A30" s="137"/>
      <c r="B30" s="295"/>
      <c r="C30" s="294"/>
      <c r="D30" s="166">
        <f t="shared" si="1"/>
        <v>0</v>
      </c>
      <c r="E30" s="166">
        <f t="shared" si="0"/>
        <v>0</v>
      </c>
      <c r="F30" s="298"/>
      <c r="G30" s="298"/>
      <c r="H30" s="386"/>
      <c r="I30" s="387"/>
      <c r="J30" s="137"/>
    </row>
    <row r="31" spans="1:10" ht="18" customHeight="1">
      <c r="A31" s="137"/>
      <c r="B31" s="295"/>
      <c r="C31" s="294"/>
      <c r="D31" s="166">
        <f t="shared" si="1"/>
        <v>0</v>
      </c>
      <c r="E31" s="166">
        <f t="shared" si="0"/>
        <v>0</v>
      </c>
      <c r="F31" s="298"/>
      <c r="G31" s="298"/>
      <c r="H31" s="386"/>
      <c r="I31" s="387"/>
      <c r="J31" s="137"/>
    </row>
    <row r="32" spans="1:10" ht="18" customHeight="1" thickBot="1">
      <c r="A32" s="137"/>
      <c r="B32" s="296"/>
      <c r="C32" s="297"/>
      <c r="D32" s="166">
        <f t="shared" si="1"/>
        <v>0</v>
      </c>
      <c r="E32" s="166">
        <f t="shared" si="0"/>
        <v>0</v>
      </c>
      <c r="F32" s="299"/>
      <c r="G32" s="299"/>
      <c r="H32" s="390"/>
      <c r="I32" s="391"/>
      <c r="J32" s="137"/>
    </row>
    <row r="33" spans="1:10" ht="16.5" thickBot="1">
      <c r="A33" s="137"/>
      <c r="B33" s="153"/>
      <c r="C33" s="156" t="s">
        <v>36</v>
      </c>
      <c r="D33" s="167">
        <f>SUM(D9:D32)</f>
        <v>0</v>
      </c>
      <c r="E33" s="168">
        <f>SUM(E9:E32)</f>
        <v>0</v>
      </c>
      <c r="F33" s="149">
        <f>SUM(F9:F32)</f>
        <v>0</v>
      </c>
      <c r="G33" s="160">
        <f>SUM(G9:G32)</f>
        <v>0</v>
      </c>
      <c r="H33" s="137"/>
      <c r="I33" s="137"/>
      <c r="J33" s="137"/>
    </row>
    <row r="34" spans="1:10">
      <c r="A34" s="137"/>
      <c r="B34" s="153"/>
      <c r="C34" s="153"/>
      <c r="D34" s="138"/>
      <c r="E34" s="137"/>
      <c r="F34" s="138"/>
      <c r="G34" s="137"/>
      <c r="H34" s="137"/>
      <c r="I34" s="137"/>
      <c r="J34" s="137"/>
    </row>
    <row r="35" spans="1:10">
      <c r="A35" s="137"/>
      <c r="B35" s="153"/>
      <c r="C35" s="153"/>
      <c r="D35" s="163"/>
      <c r="E35" s="137"/>
      <c r="F35" s="138"/>
      <c r="G35" s="137"/>
      <c r="H35" s="137"/>
      <c r="I35" s="137"/>
      <c r="J35" s="137"/>
    </row>
    <row r="38" spans="1:10">
      <c r="B38" s="157"/>
      <c r="C38" s="157"/>
      <c r="D38" s="159"/>
      <c r="E38" s="139"/>
      <c r="F38" s="150"/>
      <c r="G38" s="140"/>
    </row>
    <row r="39" spans="1:10">
      <c r="B39" s="157"/>
      <c r="C39" s="157"/>
      <c r="D39" s="159"/>
      <c r="E39" s="139"/>
      <c r="F39" s="150"/>
      <c r="G39" s="140"/>
    </row>
    <row r="40" spans="1:10">
      <c r="B40" s="157"/>
      <c r="C40" s="157"/>
      <c r="D40" s="159"/>
      <c r="E40" s="139"/>
      <c r="F40" s="150"/>
      <c r="G40" s="140"/>
    </row>
    <row r="41" spans="1:10">
      <c r="B41" s="157"/>
      <c r="C41" s="157"/>
      <c r="D41" s="159"/>
      <c r="E41" s="139"/>
      <c r="F41" s="150"/>
      <c r="G41" s="140"/>
    </row>
    <row r="42" spans="1:10">
      <c r="B42" s="157"/>
      <c r="C42" s="157"/>
      <c r="D42" s="159"/>
      <c r="E42" s="139"/>
      <c r="F42" s="150"/>
      <c r="G42" s="140"/>
    </row>
    <row r="43" spans="1:10">
      <c r="B43" s="157"/>
      <c r="C43" s="157"/>
      <c r="D43" s="159"/>
      <c r="E43" s="139"/>
      <c r="F43" s="150"/>
      <c r="G43" s="140"/>
    </row>
    <row r="44" spans="1:10">
      <c r="B44" s="157"/>
      <c r="C44" s="157"/>
      <c r="D44" s="159"/>
      <c r="E44" s="139"/>
      <c r="F44" s="150"/>
      <c r="G44" s="140"/>
    </row>
    <row r="45" spans="1:10">
      <c r="B45" s="157"/>
      <c r="C45" s="157"/>
      <c r="D45" s="159"/>
      <c r="E45" s="139"/>
      <c r="F45" s="150"/>
      <c r="G45" s="140"/>
    </row>
    <row r="46" spans="1:10">
      <c r="B46" s="157"/>
      <c r="C46" s="157"/>
      <c r="D46" s="159"/>
      <c r="E46" s="139"/>
      <c r="F46" s="150"/>
      <c r="G46" s="140"/>
    </row>
    <row r="47" spans="1:10">
      <c r="B47" s="157"/>
      <c r="C47" s="157"/>
      <c r="D47" s="159"/>
      <c r="E47" s="139"/>
      <c r="F47" s="150"/>
      <c r="G47" s="140"/>
    </row>
    <row r="48" spans="1:10">
      <c r="B48" s="157"/>
      <c r="C48" s="157"/>
      <c r="D48" s="159"/>
      <c r="E48" s="139"/>
      <c r="F48" s="150"/>
      <c r="G48" s="140"/>
    </row>
    <row r="49" spans="2:7">
      <c r="B49" s="157"/>
      <c r="C49" s="157"/>
      <c r="D49" s="159"/>
      <c r="E49" s="139"/>
      <c r="F49" s="150"/>
      <c r="G49" s="140"/>
    </row>
    <row r="50" spans="2:7">
      <c r="B50" s="157"/>
      <c r="C50" s="157"/>
      <c r="D50" s="159"/>
      <c r="E50" s="139"/>
      <c r="F50" s="150"/>
      <c r="G50" s="140"/>
    </row>
    <row r="51" spans="2:7">
      <c r="B51" s="157"/>
      <c r="C51" s="157"/>
      <c r="D51" s="159"/>
      <c r="E51" s="139"/>
      <c r="F51" s="150"/>
      <c r="G51" s="140"/>
    </row>
    <row r="52" spans="2:7">
      <c r="B52" s="157"/>
      <c r="C52" s="157"/>
      <c r="D52" s="159"/>
      <c r="E52" s="139"/>
      <c r="F52" s="150"/>
      <c r="G52" s="140"/>
    </row>
    <row r="53" spans="2:7">
      <c r="B53" s="157"/>
      <c r="C53" s="157"/>
      <c r="D53" s="159"/>
      <c r="E53" s="139"/>
      <c r="F53" s="150"/>
      <c r="G53" s="140"/>
    </row>
    <row r="54" spans="2:7">
      <c r="B54" s="157"/>
      <c r="C54" s="157"/>
      <c r="D54" s="159"/>
      <c r="E54" s="139"/>
      <c r="F54" s="150"/>
      <c r="G54" s="140"/>
    </row>
    <row r="55" spans="2:7">
      <c r="B55" s="157"/>
      <c r="C55" s="157"/>
      <c r="D55" s="159"/>
      <c r="E55" s="139"/>
      <c r="F55" s="150"/>
      <c r="G55" s="140"/>
    </row>
    <row r="56" spans="2:7">
      <c r="B56" s="157"/>
      <c r="C56" s="157"/>
      <c r="D56" s="159"/>
      <c r="E56" s="139"/>
      <c r="F56" s="150"/>
      <c r="G56" s="140"/>
    </row>
    <row r="57" spans="2:7">
      <c r="B57" s="157"/>
      <c r="C57" s="157"/>
      <c r="D57" s="159"/>
      <c r="E57" s="139"/>
      <c r="F57" s="150"/>
      <c r="G57" s="140"/>
    </row>
    <row r="58" spans="2:7">
      <c r="B58" s="157"/>
      <c r="C58" s="157"/>
      <c r="D58" s="159"/>
      <c r="E58" s="139"/>
      <c r="F58" s="150"/>
      <c r="G58" s="140"/>
    </row>
    <row r="59" spans="2:7">
      <c r="B59" s="157"/>
      <c r="C59" s="157"/>
      <c r="D59" s="159"/>
      <c r="E59" s="139"/>
      <c r="F59" s="150"/>
      <c r="G59" s="140"/>
    </row>
    <row r="60" spans="2:7">
      <c r="B60" s="157"/>
      <c r="C60" s="157"/>
      <c r="D60" s="159"/>
      <c r="E60" s="139"/>
      <c r="F60" s="150"/>
      <c r="G60" s="140"/>
    </row>
    <row r="61" spans="2:7">
      <c r="B61" s="157"/>
      <c r="C61" s="157"/>
      <c r="D61" s="159"/>
      <c r="E61" s="139"/>
      <c r="F61" s="150"/>
      <c r="G61" s="140"/>
    </row>
  </sheetData>
  <sheetProtection sheet="1"/>
  <mergeCells count="30">
    <mergeCell ref="H32:I32"/>
    <mergeCell ref="H22:I22"/>
    <mergeCell ref="H23:I23"/>
    <mergeCell ref="H24:I24"/>
    <mergeCell ref="A1:I1"/>
    <mergeCell ref="H31:I31"/>
    <mergeCell ref="H15:I15"/>
    <mergeCell ref="H30:I30"/>
    <mergeCell ref="E6:F6"/>
    <mergeCell ref="H29:I29"/>
    <mergeCell ref="H17:I17"/>
    <mergeCell ref="H12:I12"/>
    <mergeCell ref="H9:I9"/>
    <mergeCell ref="H28:I28"/>
    <mergeCell ref="H18:I18"/>
    <mergeCell ref="H10:I10"/>
    <mergeCell ref="H27:I27"/>
    <mergeCell ref="H20:I20"/>
    <mergeCell ref="H26:I26"/>
    <mergeCell ref="H19:I19"/>
    <mergeCell ref="H16:I16"/>
    <mergeCell ref="H21:I21"/>
    <mergeCell ref="H25:I25"/>
    <mergeCell ref="E3:F3"/>
    <mergeCell ref="E4:F4"/>
    <mergeCell ref="E5:F5"/>
    <mergeCell ref="H13:I13"/>
    <mergeCell ref="H14:I14"/>
    <mergeCell ref="H8:I8"/>
    <mergeCell ref="H11:I11"/>
  </mergeCells>
  <phoneticPr fontId="4" type="noConversion"/>
  <pageMargins left="0.70866141732283472" right="0.70866141732283472" top="0.74803149606299213" bottom="0.74803149606299213" header="0.31496062992125984" footer="0.31496062992125984"/>
  <pageSetup paperSize="9" scale="70" orientation="landscape" verticalDpi="300" r:id="rId1"/>
  <headerFooter>
    <oddFooter>&amp;LAPM 012b.1 2011-02-07</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2">
    <tabColor rgb="FF00B050"/>
    <pageSetUpPr fitToPage="1"/>
  </sheetPr>
  <dimension ref="A1:P40"/>
  <sheetViews>
    <sheetView view="pageBreakPreview" zoomScaleNormal="100" zoomScaleSheetLayoutView="100" workbookViewId="0">
      <selection activeCell="B9" sqref="B9"/>
    </sheetView>
  </sheetViews>
  <sheetFormatPr defaultRowHeight="12.75"/>
  <cols>
    <col min="2" max="2" width="12.28515625" customWidth="1"/>
    <col min="3" max="3" width="12" bestFit="1" customWidth="1"/>
    <col min="7" max="7" width="12.28515625" customWidth="1"/>
    <col min="12" max="12" width="13.140625" customWidth="1"/>
  </cols>
  <sheetData>
    <row r="1" spans="1:16" ht="40.5" customHeight="1" thickBot="1">
      <c r="A1" s="21"/>
      <c r="B1" s="86"/>
      <c r="C1" s="86"/>
      <c r="D1" s="86"/>
      <c r="E1" s="87"/>
      <c r="F1" s="103" t="s">
        <v>66</v>
      </c>
      <c r="G1" s="103"/>
      <c r="H1" s="103"/>
      <c r="I1" s="103"/>
      <c r="J1" s="87"/>
      <c r="K1" s="86"/>
      <c r="L1" s="86"/>
      <c r="M1" s="86"/>
      <c r="N1" s="87"/>
      <c r="O1" s="86"/>
      <c r="P1" s="21"/>
    </row>
    <row r="2" spans="1:16" ht="14.25" thickTop="1" thickBot="1">
      <c r="A2" s="21"/>
      <c r="B2" s="21"/>
      <c r="C2" s="21"/>
      <c r="D2" s="21"/>
      <c r="E2" s="88"/>
      <c r="F2" s="21"/>
      <c r="G2" s="21"/>
      <c r="H2" s="21"/>
      <c r="I2" s="21"/>
      <c r="J2" s="88"/>
      <c r="K2" s="21"/>
      <c r="L2" s="21"/>
      <c r="M2" s="21"/>
      <c r="N2" s="88"/>
      <c r="O2" s="21"/>
      <c r="P2" s="21"/>
    </row>
    <row r="3" spans="1:16">
      <c r="A3" s="21"/>
      <c r="B3" s="89" t="s">
        <v>58</v>
      </c>
      <c r="C3" s="396"/>
      <c r="D3" s="396"/>
      <c r="E3" s="397"/>
      <c r="F3" s="21"/>
      <c r="G3" s="89" t="s">
        <v>58</v>
      </c>
      <c r="H3" s="396"/>
      <c r="I3" s="396"/>
      <c r="J3" s="397"/>
      <c r="K3" s="21"/>
      <c r="L3" s="89" t="s">
        <v>58</v>
      </c>
      <c r="M3" s="396"/>
      <c r="N3" s="396"/>
      <c r="O3" s="397"/>
      <c r="P3" s="21"/>
    </row>
    <row r="4" spans="1:16">
      <c r="A4" s="21"/>
      <c r="B4" s="90" t="s">
        <v>59</v>
      </c>
      <c r="C4" s="394"/>
      <c r="D4" s="394"/>
      <c r="E4" s="395"/>
      <c r="F4" s="21"/>
      <c r="G4" s="90" t="s">
        <v>59</v>
      </c>
      <c r="H4" s="394"/>
      <c r="I4" s="394"/>
      <c r="J4" s="395"/>
      <c r="K4" s="21"/>
      <c r="L4" s="90" t="s">
        <v>59</v>
      </c>
      <c r="M4" s="394"/>
      <c r="N4" s="394"/>
      <c r="O4" s="395"/>
      <c r="P4" s="21"/>
    </row>
    <row r="5" spans="1:16">
      <c r="A5" s="21"/>
      <c r="B5" s="91" t="s">
        <v>57</v>
      </c>
      <c r="C5" s="400"/>
      <c r="D5" s="401"/>
      <c r="E5" s="402"/>
      <c r="F5" s="21"/>
      <c r="G5" s="91" t="s">
        <v>57</v>
      </c>
      <c r="H5" s="400"/>
      <c r="I5" s="401"/>
      <c r="J5" s="402"/>
      <c r="K5" s="21"/>
      <c r="L5" s="91" t="s">
        <v>57</v>
      </c>
      <c r="M5" s="394"/>
      <c r="N5" s="394"/>
      <c r="O5" s="395"/>
      <c r="P5" s="21"/>
    </row>
    <row r="6" spans="1:16" ht="13.5" thickBot="1">
      <c r="A6" s="21"/>
      <c r="B6" s="92" t="s">
        <v>24</v>
      </c>
      <c r="C6" s="398"/>
      <c r="D6" s="398"/>
      <c r="E6" s="399"/>
      <c r="F6" s="21"/>
      <c r="G6" s="92" t="s">
        <v>24</v>
      </c>
      <c r="H6" s="398"/>
      <c r="I6" s="398"/>
      <c r="J6" s="399"/>
      <c r="K6" s="21"/>
      <c r="L6" s="92" t="s">
        <v>24</v>
      </c>
      <c r="M6" s="398"/>
      <c r="N6" s="398"/>
      <c r="O6" s="399"/>
      <c r="P6" s="21"/>
    </row>
    <row r="7" spans="1:16" ht="13.5" thickBot="1">
      <c r="A7" s="21"/>
      <c r="B7" s="21"/>
      <c r="C7" s="21"/>
      <c r="D7" s="21"/>
      <c r="E7" s="21"/>
      <c r="F7" s="21"/>
      <c r="G7" s="21"/>
      <c r="H7" s="21"/>
      <c r="I7" s="21"/>
      <c r="J7" s="21"/>
      <c r="K7" s="21"/>
      <c r="L7" s="21"/>
      <c r="M7" s="21"/>
      <c r="N7" s="21"/>
      <c r="O7" s="21"/>
      <c r="P7" s="21"/>
    </row>
    <row r="8" spans="1:16">
      <c r="A8" s="21"/>
      <c r="B8" s="93" t="s">
        <v>37</v>
      </c>
      <c r="C8" s="94" t="s">
        <v>38</v>
      </c>
      <c r="D8" s="94" t="s">
        <v>49</v>
      </c>
      <c r="E8" s="95" t="s">
        <v>50</v>
      </c>
      <c r="F8" s="21"/>
      <c r="G8" s="93" t="s">
        <v>37</v>
      </c>
      <c r="H8" s="94" t="s">
        <v>38</v>
      </c>
      <c r="I8" s="94" t="s">
        <v>49</v>
      </c>
      <c r="J8" s="95" t="s">
        <v>50</v>
      </c>
      <c r="K8" s="21"/>
      <c r="L8" s="93" t="s">
        <v>37</v>
      </c>
      <c r="M8" s="94" t="s">
        <v>38</v>
      </c>
      <c r="N8" s="94" t="s">
        <v>49</v>
      </c>
      <c r="O8" s="95" t="s">
        <v>50</v>
      </c>
      <c r="P8" s="21"/>
    </row>
    <row r="9" spans="1:16">
      <c r="A9" s="21"/>
      <c r="B9" s="97"/>
      <c r="C9" s="98"/>
      <c r="D9" s="98"/>
      <c r="E9" s="99"/>
      <c r="F9" s="21"/>
      <c r="G9" s="97"/>
      <c r="H9" s="98"/>
      <c r="I9" s="98"/>
      <c r="J9" s="99"/>
      <c r="K9" s="21"/>
      <c r="L9" s="97"/>
      <c r="M9" s="98"/>
      <c r="N9" s="98"/>
      <c r="O9" s="99"/>
      <c r="P9" s="21"/>
    </row>
    <row r="10" spans="1:16">
      <c r="A10" s="21"/>
      <c r="B10" s="97"/>
      <c r="C10" s="98"/>
      <c r="D10" s="98"/>
      <c r="E10" s="99"/>
      <c r="F10" s="21"/>
      <c r="G10" s="97"/>
      <c r="H10" s="98"/>
      <c r="I10" s="98"/>
      <c r="J10" s="99"/>
      <c r="K10" s="21"/>
      <c r="L10" s="97"/>
      <c r="M10" s="98"/>
      <c r="N10" s="98"/>
      <c r="O10" s="99"/>
      <c r="P10" s="21"/>
    </row>
    <row r="11" spans="1:16">
      <c r="A11" s="21"/>
      <c r="B11" s="97"/>
      <c r="C11" s="98"/>
      <c r="D11" s="98"/>
      <c r="E11" s="99"/>
      <c r="F11" s="21"/>
      <c r="G11" s="97"/>
      <c r="H11" s="98"/>
      <c r="I11" s="98"/>
      <c r="J11" s="99"/>
      <c r="K11" s="21"/>
      <c r="L11" s="97"/>
      <c r="M11" s="98"/>
      <c r="N11" s="98"/>
      <c r="O11" s="99"/>
      <c r="P11" s="21"/>
    </row>
    <row r="12" spans="1:16">
      <c r="A12" s="21"/>
      <c r="B12" s="97"/>
      <c r="C12" s="98"/>
      <c r="D12" s="98"/>
      <c r="E12" s="99"/>
      <c r="F12" s="21"/>
      <c r="G12" s="97"/>
      <c r="H12" s="98"/>
      <c r="I12" s="98"/>
      <c r="J12" s="99"/>
      <c r="K12" s="21"/>
      <c r="L12" s="97"/>
      <c r="M12" s="98"/>
      <c r="N12" s="98"/>
      <c r="O12" s="99"/>
      <c r="P12" s="21"/>
    </row>
    <row r="13" spans="1:16">
      <c r="A13" s="21"/>
      <c r="B13" s="97"/>
      <c r="C13" s="98"/>
      <c r="D13" s="98"/>
      <c r="E13" s="99"/>
      <c r="F13" s="21"/>
      <c r="G13" s="97"/>
      <c r="H13" s="98"/>
      <c r="I13" s="98"/>
      <c r="J13" s="99"/>
      <c r="K13" s="21"/>
      <c r="L13" s="97"/>
      <c r="M13" s="98"/>
      <c r="N13" s="98"/>
      <c r="O13" s="99"/>
      <c r="P13" s="21"/>
    </row>
    <row r="14" spans="1:16">
      <c r="A14" s="21"/>
      <c r="B14" s="97"/>
      <c r="C14" s="98"/>
      <c r="D14" s="98"/>
      <c r="E14" s="99"/>
      <c r="F14" s="21"/>
      <c r="G14" s="97"/>
      <c r="H14" s="98"/>
      <c r="I14" s="98"/>
      <c r="J14" s="99"/>
      <c r="K14" s="21"/>
      <c r="L14" s="97"/>
      <c r="M14" s="98"/>
      <c r="N14" s="98"/>
      <c r="O14" s="99"/>
      <c r="P14" s="21"/>
    </row>
    <row r="15" spans="1:16">
      <c r="A15" s="21"/>
      <c r="B15" s="97"/>
      <c r="C15" s="98"/>
      <c r="D15" s="98"/>
      <c r="E15" s="99"/>
      <c r="F15" s="21"/>
      <c r="G15" s="97"/>
      <c r="H15" s="98"/>
      <c r="I15" s="98"/>
      <c r="J15" s="99"/>
      <c r="K15" s="21"/>
      <c r="L15" s="97"/>
      <c r="M15" s="98"/>
      <c r="N15" s="98"/>
      <c r="O15" s="99"/>
      <c r="P15" s="21"/>
    </row>
    <row r="16" spans="1:16">
      <c r="A16" s="21"/>
      <c r="B16" s="97"/>
      <c r="C16" s="98"/>
      <c r="D16" s="98"/>
      <c r="E16" s="99"/>
      <c r="F16" s="21"/>
      <c r="G16" s="97"/>
      <c r="H16" s="98"/>
      <c r="I16" s="98"/>
      <c r="J16" s="99"/>
      <c r="K16" s="21"/>
      <c r="L16" s="97"/>
      <c r="M16" s="98"/>
      <c r="N16" s="98"/>
      <c r="O16" s="99"/>
      <c r="P16" s="21"/>
    </row>
    <row r="17" spans="1:16">
      <c r="A17" s="21"/>
      <c r="B17" s="97"/>
      <c r="C17" s="98"/>
      <c r="D17" s="98"/>
      <c r="E17" s="99"/>
      <c r="F17" s="21"/>
      <c r="G17" s="97"/>
      <c r="H17" s="98"/>
      <c r="I17" s="98"/>
      <c r="J17" s="99"/>
      <c r="K17" s="21"/>
      <c r="L17" s="97"/>
      <c r="M17" s="98"/>
      <c r="N17" s="98"/>
      <c r="O17" s="99"/>
      <c r="P17" s="21"/>
    </row>
    <row r="18" spans="1:16">
      <c r="A18" s="21"/>
      <c r="B18" s="97"/>
      <c r="C18" s="98"/>
      <c r="D18" s="98"/>
      <c r="E18" s="99"/>
      <c r="F18" s="21"/>
      <c r="G18" s="97"/>
      <c r="H18" s="98"/>
      <c r="I18" s="98"/>
      <c r="J18" s="99"/>
      <c r="K18" s="21"/>
      <c r="L18" s="97"/>
      <c r="M18" s="98"/>
      <c r="N18" s="98"/>
      <c r="O18" s="99"/>
      <c r="P18" s="21"/>
    </row>
    <row r="19" spans="1:16">
      <c r="A19" s="21"/>
      <c r="B19" s="97"/>
      <c r="C19" s="98"/>
      <c r="D19" s="98"/>
      <c r="E19" s="99"/>
      <c r="F19" s="21"/>
      <c r="G19" s="97"/>
      <c r="H19" s="98"/>
      <c r="I19" s="98"/>
      <c r="J19" s="99"/>
      <c r="K19" s="21"/>
      <c r="L19" s="97"/>
      <c r="M19" s="98"/>
      <c r="N19" s="98"/>
      <c r="O19" s="99"/>
      <c r="P19" s="21"/>
    </row>
    <row r="20" spans="1:16">
      <c r="A20" s="21"/>
      <c r="B20" s="97"/>
      <c r="C20" s="98"/>
      <c r="D20" s="98"/>
      <c r="E20" s="99"/>
      <c r="F20" s="21"/>
      <c r="G20" s="97"/>
      <c r="H20" s="98"/>
      <c r="I20" s="98"/>
      <c r="J20" s="99"/>
      <c r="K20" s="21"/>
      <c r="L20" s="97"/>
      <c r="M20" s="98"/>
      <c r="N20" s="98"/>
      <c r="O20" s="99"/>
      <c r="P20" s="21"/>
    </row>
    <row r="21" spans="1:16">
      <c r="A21" s="21"/>
      <c r="B21" s="97"/>
      <c r="C21" s="98"/>
      <c r="D21" s="98"/>
      <c r="E21" s="99"/>
      <c r="F21" s="21"/>
      <c r="G21" s="97"/>
      <c r="H21" s="98"/>
      <c r="I21" s="98"/>
      <c r="J21" s="99"/>
      <c r="K21" s="21"/>
      <c r="L21" s="97"/>
      <c r="M21" s="98"/>
      <c r="N21" s="98"/>
      <c r="O21" s="99"/>
      <c r="P21" s="21"/>
    </row>
    <row r="22" spans="1:16" ht="13.5" thickBot="1">
      <c r="A22" s="21"/>
      <c r="B22" s="100"/>
      <c r="C22" s="101"/>
      <c r="D22" s="101"/>
      <c r="E22" s="102"/>
      <c r="F22" s="21"/>
      <c r="G22" s="100"/>
      <c r="H22" s="101"/>
      <c r="I22" s="101"/>
      <c r="J22" s="102"/>
      <c r="K22" s="21"/>
      <c r="L22" s="100"/>
      <c r="M22" s="101"/>
      <c r="N22" s="101"/>
      <c r="O22" s="102"/>
      <c r="P22" s="21"/>
    </row>
    <row r="23" spans="1:16">
      <c r="A23" s="21"/>
      <c r="B23" s="21"/>
      <c r="C23" s="21"/>
      <c r="D23" s="21"/>
      <c r="E23" s="21"/>
      <c r="F23" s="21"/>
      <c r="G23" s="21"/>
      <c r="H23" s="21"/>
      <c r="I23" s="21"/>
      <c r="J23" s="21"/>
      <c r="K23" s="21"/>
      <c r="L23" s="21"/>
      <c r="M23" s="21"/>
      <c r="N23" s="21"/>
      <c r="O23" s="21"/>
      <c r="P23" s="21"/>
    </row>
    <row r="24" spans="1:16">
      <c r="A24" s="21"/>
      <c r="B24" s="21"/>
      <c r="C24" s="21"/>
      <c r="D24" s="21"/>
      <c r="E24" s="21"/>
      <c r="F24" s="21"/>
      <c r="G24" s="21"/>
      <c r="H24" s="21"/>
      <c r="I24" s="21"/>
      <c r="J24" s="21"/>
      <c r="K24" s="21"/>
      <c r="L24" s="21"/>
      <c r="M24" s="21"/>
      <c r="N24" s="21"/>
      <c r="O24" s="21"/>
      <c r="P24" s="21"/>
    </row>
    <row r="25" spans="1:16">
      <c r="A25" s="21"/>
      <c r="B25" s="21"/>
      <c r="C25" s="21"/>
      <c r="D25" s="21"/>
      <c r="E25" s="21"/>
      <c r="F25" s="21"/>
      <c r="G25" s="21"/>
      <c r="H25" s="21"/>
      <c r="I25" s="21"/>
      <c r="J25" s="21"/>
      <c r="K25" s="21"/>
      <c r="L25" s="21"/>
      <c r="M25" s="21"/>
      <c r="N25" s="21"/>
      <c r="O25" s="21"/>
      <c r="P25" s="21"/>
    </row>
    <row r="26" spans="1:16">
      <c r="A26" s="21"/>
      <c r="B26" s="96" t="s">
        <v>97</v>
      </c>
      <c r="C26" s="21"/>
      <c r="D26" s="21"/>
      <c r="E26" s="21"/>
      <c r="F26" s="21"/>
      <c r="G26" s="21"/>
      <c r="H26" s="21"/>
      <c r="I26" s="21"/>
      <c r="J26" s="21"/>
      <c r="K26" s="21"/>
      <c r="L26" s="21"/>
      <c r="M26" s="21"/>
      <c r="N26" s="21"/>
      <c r="O26" s="21"/>
      <c r="P26" s="21"/>
    </row>
    <row r="27" spans="1:16">
      <c r="A27" s="21"/>
      <c r="B27" s="21"/>
      <c r="C27" s="21"/>
      <c r="D27" s="21"/>
      <c r="E27" s="21"/>
      <c r="F27" s="21"/>
      <c r="G27" s="21"/>
      <c r="H27" s="21"/>
      <c r="I27" s="21"/>
      <c r="J27" s="21"/>
      <c r="K27" s="21"/>
      <c r="L27" s="21"/>
      <c r="M27" s="21"/>
      <c r="N27" s="21"/>
      <c r="O27" s="21"/>
      <c r="P27" s="21"/>
    </row>
    <row r="28" spans="1:16">
      <c r="A28" s="21"/>
      <c r="B28" s="21"/>
      <c r="C28" s="21"/>
      <c r="D28" s="21"/>
      <c r="E28" s="21"/>
      <c r="F28" s="21"/>
      <c r="G28" s="21"/>
      <c r="H28" s="21"/>
      <c r="I28" s="21"/>
      <c r="J28" s="21"/>
      <c r="K28" s="21"/>
      <c r="L28" s="21"/>
      <c r="M28" s="21"/>
      <c r="N28" s="21"/>
      <c r="O28" s="21"/>
      <c r="P28" s="21"/>
    </row>
    <row r="29" spans="1:16">
      <c r="A29" s="21"/>
      <c r="B29" s="21"/>
      <c r="C29" s="21"/>
      <c r="D29" s="21"/>
      <c r="E29" s="21"/>
      <c r="F29" s="21"/>
      <c r="G29" s="21"/>
      <c r="H29" s="21"/>
      <c r="I29" s="21"/>
      <c r="J29" s="21"/>
      <c r="K29" s="21"/>
      <c r="L29" s="21"/>
      <c r="M29" s="21"/>
      <c r="N29" s="21"/>
      <c r="O29" s="21"/>
      <c r="P29" s="21"/>
    </row>
    <row r="30" spans="1:16">
      <c r="A30" s="21"/>
      <c r="B30" s="21"/>
      <c r="C30" s="21"/>
      <c r="D30" s="21"/>
      <c r="E30" s="21"/>
      <c r="F30" s="21"/>
      <c r="G30" s="21"/>
      <c r="H30" s="21"/>
      <c r="I30" s="21"/>
      <c r="J30" s="21"/>
      <c r="K30" s="21"/>
      <c r="L30" s="21"/>
      <c r="M30" s="21"/>
      <c r="N30" s="21"/>
      <c r="O30" s="21"/>
      <c r="P30" s="21"/>
    </row>
    <row r="31" spans="1:16">
      <c r="A31" s="21"/>
      <c r="B31" s="21"/>
      <c r="C31" s="21"/>
      <c r="D31" s="21"/>
      <c r="E31" s="21"/>
      <c r="F31" s="21"/>
      <c r="G31" s="21"/>
      <c r="H31" s="21"/>
      <c r="I31" s="21"/>
      <c r="J31" s="21"/>
      <c r="K31" s="21"/>
      <c r="L31" s="21"/>
      <c r="M31" s="21"/>
      <c r="N31" s="21"/>
      <c r="O31" s="21"/>
      <c r="P31" s="21"/>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sheetData>
  <mergeCells count="12">
    <mergeCell ref="M5:O5"/>
    <mergeCell ref="M3:O3"/>
    <mergeCell ref="M4:O4"/>
    <mergeCell ref="M6:O6"/>
    <mergeCell ref="C3:E3"/>
    <mergeCell ref="C4:E4"/>
    <mergeCell ref="C6:E6"/>
    <mergeCell ref="H3:J3"/>
    <mergeCell ref="H4:J4"/>
    <mergeCell ref="H6:J6"/>
    <mergeCell ref="H5:J5"/>
    <mergeCell ref="C5:E5"/>
  </mergeCells>
  <phoneticPr fontId="4" type="noConversion"/>
  <pageMargins left="0.70866141732283472" right="0.70866141732283472" top="0.74803149606299213" bottom="0.74803149606299213" header="0.31496062992125984" footer="0.31496062992125984"/>
  <pageSetup paperSize="9" scale="83" orientation="landscape" horizontalDpi="300" verticalDpi="300" r:id="rId1"/>
  <headerFooter>
    <oddFooter>&amp;LAPM 012b.1 2011-02-07</oddFooter>
  </headerFooter>
  <drawing r:id="rId2"/>
</worksheet>
</file>

<file path=xl/worksheets/sheet6.xml><?xml version="1.0" encoding="utf-8"?>
<worksheet xmlns="http://schemas.openxmlformats.org/spreadsheetml/2006/main" xmlns:r="http://schemas.openxmlformats.org/officeDocument/2006/relationships">
  <sheetPr codeName="Sheet9">
    <tabColor rgb="FF00B050"/>
  </sheetPr>
  <dimension ref="A1:L33"/>
  <sheetViews>
    <sheetView zoomScaleNormal="100" zoomScaleSheetLayoutView="100" workbookViewId="0">
      <selection activeCell="E15" sqref="E15"/>
    </sheetView>
  </sheetViews>
  <sheetFormatPr defaultRowHeight="12.75"/>
  <cols>
    <col min="1" max="1" width="7.5703125" style="1" customWidth="1"/>
    <col min="2" max="2" width="4.7109375" style="6" bestFit="1" customWidth="1"/>
    <col min="3" max="3" width="27.85546875" style="1" customWidth="1"/>
    <col min="4" max="4" width="20.42578125" style="1" bestFit="1" customWidth="1"/>
    <col min="5" max="5" width="39.85546875" style="1" customWidth="1"/>
    <col min="6" max="6" width="9.140625" style="1"/>
    <col min="7" max="7" width="12" style="1" bestFit="1" customWidth="1"/>
    <col min="8" max="8" width="48" style="1" customWidth="1"/>
    <col min="9" max="16384" width="9.140625" style="1"/>
  </cols>
  <sheetData>
    <row r="1" spans="1:12" s="8" customFormat="1" ht="40.5" customHeight="1" thickBot="1">
      <c r="A1" s="19"/>
      <c r="B1" s="404" t="s">
        <v>55</v>
      </c>
      <c r="C1" s="404"/>
      <c r="D1" s="404"/>
      <c r="E1" s="404"/>
      <c r="F1" s="404"/>
      <c r="G1" s="404"/>
      <c r="H1" s="404"/>
      <c r="I1" s="71"/>
      <c r="J1" s="9"/>
      <c r="K1" s="9"/>
      <c r="L1" s="9"/>
    </row>
    <row r="2" spans="1:12" s="4" customFormat="1" ht="20.100000000000001" customHeight="1" thickTop="1" thickBot="1">
      <c r="A2" s="19"/>
      <c r="B2" s="19"/>
      <c r="C2" s="19"/>
      <c r="D2" s="19"/>
      <c r="E2" s="71"/>
      <c r="F2" s="71"/>
      <c r="G2" s="403"/>
      <c r="H2" s="403"/>
      <c r="I2" s="71"/>
    </row>
    <row r="3" spans="1:12" s="2" customFormat="1" ht="20.100000000000001" customHeight="1">
      <c r="A3" s="19"/>
      <c r="B3" s="19"/>
      <c r="C3" s="19"/>
      <c r="D3" s="72" t="s">
        <v>62</v>
      </c>
      <c r="E3" s="83"/>
      <c r="F3" s="71"/>
      <c r="G3" s="403"/>
      <c r="H3" s="403"/>
      <c r="I3" s="71"/>
    </row>
    <row r="4" spans="1:12" s="2" customFormat="1" ht="20.100000000000001" customHeight="1">
      <c r="A4" s="19"/>
      <c r="B4" s="19"/>
      <c r="C4" s="19"/>
      <c r="D4" s="73" t="s">
        <v>63</v>
      </c>
      <c r="E4" s="84"/>
      <c r="F4" s="71"/>
      <c r="G4" s="403"/>
      <c r="H4" s="403"/>
      <c r="I4" s="71"/>
    </row>
    <row r="5" spans="1:12" s="2" customFormat="1" ht="20.100000000000001" customHeight="1">
      <c r="A5" s="19"/>
      <c r="B5" s="19"/>
      <c r="C5" s="19"/>
      <c r="D5" s="73" t="s">
        <v>64</v>
      </c>
      <c r="E5" s="84"/>
      <c r="F5" s="71"/>
      <c r="G5" s="71"/>
      <c r="H5" s="71"/>
      <c r="I5" s="71"/>
    </row>
    <row r="6" spans="1:12" s="2" customFormat="1" ht="20.100000000000001" customHeight="1" thickBot="1">
      <c r="A6" s="19"/>
      <c r="B6" s="19"/>
      <c r="C6" s="19"/>
      <c r="D6" s="74" t="s">
        <v>65</v>
      </c>
      <c r="E6" s="85"/>
      <c r="F6" s="71"/>
      <c r="G6" s="71"/>
      <c r="H6" s="71"/>
      <c r="I6" s="71"/>
    </row>
    <row r="7" spans="1:12" s="2" customFormat="1" ht="20.100000000000001" customHeight="1" thickBot="1">
      <c r="A7" s="19"/>
      <c r="B7" s="19"/>
      <c r="C7" s="19"/>
      <c r="D7" s="19"/>
      <c r="E7" s="19"/>
      <c r="F7" s="71"/>
      <c r="G7" s="71"/>
      <c r="H7" s="71"/>
      <c r="I7" s="71"/>
    </row>
    <row r="8" spans="1:12" s="2" customFormat="1" ht="20.100000000000001" customHeight="1">
      <c r="A8" s="19"/>
      <c r="B8" s="405" t="s">
        <v>51</v>
      </c>
      <c r="C8" s="407" t="s">
        <v>52</v>
      </c>
      <c r="D8" s="409" t="s">
        <v>21</v>
      </c>
      <c r="E8" s="411" t="s">
        <v>56</v>
      </c>
      <c r="F8" s="413" t="s">
        <v>23</v>
      </c>
      <c r="G8" s="409" t="s">
        <v>24</v>
      </c>
      <c r="H8" s="411" t="s">
        <v>22</v>
      </c>
      <c r="I8" s="71"/>
    </row>
    <row r="9" spans="1:12" s="2" customFormat="1" ht="20.100000000000001" customHeight="1">
      <c r="A9" s="19"/>
      <c r="B9" s="406"/>
      <c r="C9" s="408"/>
      <c r="D9" s="410"/>
      <c r="E9" s="412"/>
      <c r="F9" s="414"/>
      <c r="G9" s="410"/>
      <c r="H9" s="412"/>
      <c r="I9" s="71"/>
    </row>
    <row r="10" spans="1:12" s="2" customFormat="1" ht="20.100000000000001" customHeight="1">
      <c r="A10" s="71"/>
      <c r="B10" s="75">
        <v>1</v>
      </c>
      <c r="C10" s="77"/>
      <c r="D10" s="78"/>
      <c r="E10" s="78"/>
      <c r="F10" s="78"/>
      <c r="G10" s="79"/>
      <c r="H10" s="80"/>
      <c r="I10" s="71"/>
    </row>
    <row r="11" spans="1:12" s="2" customFormat="1" ht="20.100000000000001" customHeight="1">
      <c r="A11" s="71"/>
      <c r="B11" s="75">
        <v>2</v>
      </c>
      <c r="C11" s="77" t="s">
        <v>0</v>
      </c>
      <c r="D11" s="78"/>
      <c r="E11" s="78"/>
      <c r="F11" s="78"/>
      <c r="G11" s="78"/>
      <c r="H11" s="80"/>
      <c r="I11" s="71"/>
    </row>
    <row r="12" spans="1:12" s="2" customFormat="1" ht="20.100000000000001" customHeight="1">
      <c r="A12" s="71"/>
      <c r="B12" s="75">
        <v>3</v>
      </c>
      <c r="C12" s="77" t="s">
        <v>0</v>
      </c>
      <c r="D12" s="78"/>
      <c r="E12" s="78"/>
      <c r="F12" s="78"/>
      <c r="G12" s="78"/>
      <c r="H12" s="80"/>
      <c r="I12" s="71"/>
    </row>
    <row r="13" spans="1:12" s="2" customFormat="1" ht="20.100000000000001" customHeight="1">
      <c r="A13" s="71"/>
      <c r="B13" s="75">
        <v>4</v>
      </c>
      <c r="C13" s="77" t="s">
        <v>0</v>
      </c>
      <c r="D13" s="78"/>
      <c r="E13" s="78"/>
      <c r="F13" s="78"/>
      <c r="G13" s="78"/>
      <c r="H13" s="80"/>
      <c r="I13" s="71"/>
    </row>
    <row r="14" spans="1:12" s="2" customFormat="1" ht="20.100000000000001" customHeight="1">
      <c r="A14" s="71"/>
      <c r="B14" s="75">
        <v>5</v>
      </c>
      <c r="C14" s="77" t="s">
        <v>0</v>
      </c>
      <c r="D14" s="78"/>
      <c r="E14" s="78"/>
      <c r="F14" s="78"/>
      <c r="G14" s="78"/>
      <c r="H14" s="80"/>
      <c r="I14" s="71"/>
    </row>
    <row r="15" spans="1:12" s="2" customFormat="1" ht="20.100000000000001" customHeight="1">
      <c r="A15" s="71"/>
      <c r="B15" s="75">
        <v>6</v>
      </c>
      <c r="C15" s="77" t="s">
        <v>0</v>
      </c>
      <c r="D15" s="78"/>
      <c r="E15" s="78"/>
      <c r="F15" s="78"/>
      <c r="G15" s="78"/>
      <c r="H15" s="80"/>
      <c r="I15" s="71"/>
    </row>
    <row r="16" spans="1:12" s="2" customFormat="1" ht="20.100000000000001" customHeight="1">
      <c r="A16" s="71"/>
      <c r="B16" s="75">
        <v>7</v>
      </c>
      <c r="C16" s="77" t="s">
        <v>0</v>
      </c>
      <c r="D16" s="78"/>
      <c r="E16" s="78"/>
      <c r="F16" s="78"/>
      <c r="G16" s="78"/>
      <c r="H16" s="80"/>
      <c r="I16" s="71"/>
    </row>
    <row r="17" spans="1:9" s="2" customFormat="1" ht="20.100000000000001" customHeight="1">
      <c r="A17" s="71"/>
      <c r="B17" s="75">
        <v>8</v>
      </c>
      <c r="C17" s="77" t="s">
        <v>0</v>
      </c>
      <c r="D17" s="78"/>
      <c r="E17" s="78"/>
      <c r="F17" s="78"/>
      <c r="G17" s="78"/>
      <c r="H17" s="80"/>
      <c r="I17" s="71"/>
    </row>
    <row r="18" spans="1:9" s="2" customFormat="1" ht="20.100000000000001" customHeight="1">
      <c r="A18" s="71"/>
      <c r="B18" s="75">
        <v>9</v>
      </c>
      <c r="C18" s="77" t="s">
        <v>0</v>
      </c>
      <c r="D18" s="78"/>
      <c r="E18" s="78"/>
      <c r="F18" s="78"/>
      <c r="G18" s="78"/>
      <c r="H18" s="80"/>
      <c r="I18" s="71"/>
    </row>
    <row r="19" spans="1:9" s="2" customFormat="1" ht="20.100000000000001" customHeight="1">
      <c r="A19" s="71"/>
      <c r="B19" s="75">
        <v>10</v>
      </c>
      <c r="C19" s="77" t="s">
        <v>0</v>
      </c>
      <c r="D19" s="78"/>
      <c r="E19" s="78"/>
      <c r="F19" s="78"/>
      <c r="G19" s="78"/>
      <c r="H19" s="80"/>
      <c r="I19" s="71"/>
    </row>
    <row r="20" spans="1:9" ht="20.100000000000001" customHeight="1">
      <c r="A20" s="71"/>
      <c r="B20" s="75">
        <v>11</v>
      </c>
      <c r="C20" s="78"/>
      <c r="D20" s="78"/>
      <c r="E20" s="78"/>
      <c r="F20" s="78"/>
      <c r="G20" s="78"/>
      <c r="H20" s="80"/>
      <c r="I20" s="71"/>
    </row>
    <row r="21" spans="1:9" ht="20.100000000000001" customHeight="1">
      <c r="A21" s="71"/>
      <c r="B21" s="75">
        <v>12</v>
      </c>
      <c r="C21" s="78"/>
      <c r="D21" s="78"/>
      <c r="E21" s="78"/>
      <c r="F21" s="78"/>
      <c r="G21" s="78"/>
      <c r="H21" s="80"/>
      <c r="I21" s="71"/>
    </row>
    <row r="22" spans="1:9" ht="20.100000000000001" customHeight="1">
      <c r="A22" s="71"/>
      <c r="B22" s="75">
        <v>13</v>
      </c>
      <c r="C22" s="78"/>
      <c r="D22" s="78"/>
      <c r="E22" s="78"/>
      <c r="F22" s="78"/>
      <c r="G22" s="78"/>
      <c r="H22" s="80"/>
      <c r="I22" s="71"/>
    </row>
    <row r="23" spans="1:9" ht="20.100000000000001" customHeight="1">
      <c r="A23" s="71"/>
      <c r="B23" s="75">
        <v>14</v>
      </c>
      <c r="C23" s="78"/>
      <c r="D23" s="78"/>
      <c r="E23" s="78"/>
      <c r="F23" s="78"/>
      <c r="G23" s="78"/>
      <c r="H23" s="80"/>
      <c r="I23" s="71"/>
    </row>
    <row r="24" spans="1:9" ht="20.100000000000001" customHeight="1" thickBot="1">
      <c r="A24" s="71"/>
      <c r="B24" s="76">
        <v>15</v>
      </c>
      <c r="C24" s="81"/>
      <c r="D24" s="81"/>
      <c r="E24" s="81"/>
      <c r="F24" s="81"/>
      <c r="G24" s="81"/>
      <c r="H24" s="82"/>
      <c r="I24" s="71"/>
    </row>
    <row r="25" spans="1:9">
      <c r="A25" s="71"/>
      <c r="B25" s="71"/>
      <c r="C25" s="71"/>
      <c r="D25" s="71"/>
      <c r="E25" s="71"/>
      <c r="F25" s="71"/>
      <c r="G25" s="71"/>
      <c r="H25" s="71"/>
      <c r="I25" s="71"/>
    </row>
    <row r="26" spans="1:9">
      <c r="A26" s="71"/>
      <c r="B26" s="71"/>
      <c r="C26" s="71"/>
      <c r="D26" s="71"/>
      <c r="E26" s="71"/>
      <c r="F26" s="71"/>
      <c r="G26" s="71"/>
      <c r="H26" s="71"/>
      <c r="I26" s="71"/>
    </row>
    <row r="30" spans="1:9" ht="7.5" customHeight="1"/>
    <row r="31" spans="1:9" hidden="1"/>
    <row r="32" spans="1:9" hidden="1"/>
    <row r="33" hidden="1"/>
  </sheetData>
  <mergeCells count="11">
    <mergeCell ref="G2:H2"/>
    <mergeCell ref="B1:H1"/>
    <mergeCell ref="B8:B9"/>
    <mergeCell ref="G3:H3"/>
    <mergeCell ref="G4:H4"/>
    <mergeCell ref="C8:C9"/>
    <mergeCell ref="D8:D9"/>
    <mergeCell ref="E8:E9"/>
    <mergeCell ref="F8:F9"/>
    <mergeCell ref="G8:G9"/>
    <mergeCell ref="H8:H9"/>
  </mergeCells>
  <phoneticPr fontId="4" type="noConversion"/>
  <pageMargins left="0.70866141732283472" right="0.35433070866141736" top="0.74803149606299213" bottom="0.74803149606299213" header="0.31496062992125984" footer="0.31496062992125984"/>
  <pageSetup paperSize="9" scale="75" orientation="landscape" horizontalDpi="300" verticalDpi="300" r:id="rId1"/>
  <headerFooter>
    <oddFooter>&amp;LAPM 012b.1 2011-02-07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INFORMATION</vt:lpstr>
      <vt:lpstr>Summary</vt:lpstr>
      <vt:lpstr>Allocation</vt:lpstr>
      <vt:lpstr>Operation log</vt:lpstr>
      <vt:lpstr>Capability studies</vt:lpstr>
      <vt:lpstr>CAP</vt:lpstr>
      <vt:lpstr>CAP!Print_Area</vt:lpstr>
      <vt:lpstr>'Capability studies'!Print_Area</vt:lpstr>
      <vt:lpstr>INFORMATION!Print_Area</vt:lpstr>
      <vt:lpstr>'Operation log'!Print_Area</vt:lpstr>
    </vt:vector>
  </TitlesOfParts>
  <Company>Scania CV 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ssskvc</dc:creator>
  <cp:lastModifiedBy>ssbdgc</cp:lastModifiedBy>
  <cp:lastPrinted>2011-03-03T15:29:19Z</cp:lastPrinted>
  <dcterms:created xsi:type="dcterms:W3CDTF">2010-05-05T07:52:01Z</dcterms:created>
  <dcterms:modified xsi:type="dcterms:W3CDTF">2011-11-30T16:00:35Z</dcterms:modified>
</cp:coreProperties>
</file>